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F:\recuperacion\mclcp 27022020\FICO pedidos\MATRIZ DEL ACUERDO DE GOBERNABILIDAD 15092025\"/>
    </mc:Choice>
  </mc:AlternateContent>
  <xr:revisionPtr revIDLastSave="0" documentId="13_ncr:1_{5EB9BFB5-C7B4-4956-AC53-336161C9EDAE}" xr6:coauthVersionLast="47" xr6:coauthVersionMax="47" xr10:uidLastSave="{00000000-0000-0000-0000-000000000000}"/>
  <bookViews>
    <workbookView xWindow="-108" yWindow="-108" windowWidth="23256" windowHeight="12456" tabRatio="734" activeTab="3" xr2:uid="{00000000-000D-0000-FFFF-FFFF00000000}"/>
  </bookViews>
  <sheets>
    <sheet name="D. Social" sheetId="5" r:id="rId1"/>
    <sheet name="D. Económica" sheetId="4" r:id="rId2"/>
    <sheet name="D. Ambiental" sheetId="9" r:id="rId3"/>
    <sheet name="D. Institucional" sheetId="10" r:id="rId4"/>
  </sheets>
  <definedNames>
    <definedName name="_xlnm._FilterDatabase" localSheetId="2" hidden="1">'D. Ambiental'!$A$1:$P$675</definedName>
    <definedName name="_xlnm._FilterDatabase" localSheetId="1" hidden="1">'D. Económica'!$A$1:$Q$673</definedName>
    <definedName name="_xlnm._FilterDatabase" localSheetId="3" hidden="1">'D. Institucional'!$A$1:$Q$679</definedName>
    <definedName name="_xlnm._FilterDatabase" localSheetId="0" hidden="1">'D. Social'!$A$5:$Q$811</definedName>
    <definedName name="_xlnm.Print_Area" localSheetId="1">'D. Económica'!$A$1:$Q$375</definedName>
    <definedName name="_xlnm.Print_Area" localSheetId="0">'D. Social'!$A$1:$Q$811</definedName>
    <definedName name="_xlnm.Print_Titles" localSheetId="1">'D. Económica'!$1:$5</definedName>
    <definedName name="_xlnm.Print_Titles" localSheetId="0">'D. Social'!$1:$5</definedName>
  </definedNames>
  <calcPr calcId="191029"/>
</workbook>
</file>

<file path=xl/calcChain.xml><?xml version="1.0" encoding="utf-8"?>
<calcChain xmlns="http://schemas.openxmlformats.org/spreadsheetml/2006/main">
  <c r="J365" i="5" l="1"/>
  <c r="N67" i="9"/>
  <c r="N25" i="9"/>
  <c r="N28" i="9"/>
  <c r="N31" i="9"/>
  <c r="M25" i="9"/>
  <c r="O65" i="10"/>
  <c r="N65" i="10"/>
  <c r="N97" i="4" l="1"/>
  <c r="O97" i="4"/>
  <c r="O96" i="4"/>
  <c r="O262" i="4"/>
  <c r="N262" i="4"/>
  <c r="O21" i="4"/>
  <c r="N21" i="4"/>
  <c r="M21" i="4"/>
  <c r="K97" i="4" l="1"/>
  <c r="L97" i="4"/>
  <c r="M97" i="4"/>
  <c r="J97" i="4"/>
  <c r="M89" i="9"/>
  <c r="M15" i="10"/>
  <c r="N15" i="10" s="1"/>
  <c r="M12" i="10"/>
  <c r="M67" i="9" l="1"/>
  <c r="L67" i="9"/>
  <c r="M31" i="9"/>
  <c r="L28" i="9"/>
  <c r="M28" i="9"/>
  <c r="N95" i="4"/>
  <c r="N96" i="4" s="1"/>
  <c r="J67" i="9"/>
  <c r="K67" i="9"/>
  <c r="L31" i="9"/>
  <c r="K31" i="9"/>
  <c r="J31" i="9"/>
  <c r="I31" i="9"/>
  <c r="H31" i="9"/>
  <c r="K28" i="9"/>
  <c r="J28" i="9"/>
  <c r="I28" i="9"/>
  <c r="E28" i="9"/>
  <c r="L25" i="9"/>
  <c r="K25" i="9"/>
  <c r="M95" i="4"/>
  <c r="M96" i="4" s="1"/>
  <c r="L95" i="4"/>
  <c r="L96" i="4" s="1"/>
  <c r="L12" i="10"/>
  <c r="M249" i="4" l="1"/>
  <c r="L249" i="4"/>
  <c r="M222" i="5"/>
  <c r="L222" i="5"/>
  <c r="K12" i="10" l="1"/>
  <c r="J12" i="10"/>
  <c r="I12" i="10"/>
  <c r="K234" i="5" l="1"/>
  <c r="K233" i="5"/>
  <c r="K232" i="5"/>
  <c r="K231" i="5"/>
  <c r="K230" i="5"/>
  <c r="K229" i="5"/>
  <c r="K228" i="5"/>
  <c r="K227" i="5"/>
  <c r="K226" i="5"/>
  <c r="K225" i="5"/>
  <c r="K14" i="5" l="1"/>
  <c r="E97" i="4" l="1"/>
  <c r="F97" i="4"/>
  <c r="G97" i="4"/>
  <c r="H97" i="4"/>
  <c r="I97" i="4"/>
  <c r="D97" i="4"/>
  <c r="D95" i="4"/>
  <c r="D96" i="4" s="1"/>
  <c r="H95" i="4"/>
  <c r="H96" i="4" s="1"/>
  <c r="G95" i="4" l="1"/>
  <c r="G96" i="4" s="1"/>
  <c r="K95" i="4" l="1"/>
  <c r="K96" i="4" s="1"/>
  <c r="I75" i="4"/>
  <c r="J75" i="4"/>
  <c r="K75" i="4"/>
  <c r="L75" i="4"/>
  <c r="H75" i="4"/>
  <c r="G75" i="4"/>
  <c r="F75" i="4"/>
  <c r="E75" i="4"/>
  <c r="D75" i="4"/>
  <c r="J25" i="9" l="1"/>
  <c r="I25" i="9"/>
  <c r="K248" i="4" l="1"/>
  <c r="K249" i="4" s="1"/>
  <c r="J248" i="4"/>
  <c r="J249" i="4" s="1"/>
  <c r="J95" i="4"/>
  <c r="J96" i="4" s="1"/>
  <c r="D553" i="5" l="1"/>
  <c r="J105" i="5" l="1"/>
  <c r="H25" i="9" l="1"/>
  <c r="F31" i="9" l="1"/>
  <c r="G31" i="9"/>
  <c r="F28" i="9"/>
  <c r="G28" i="9"/>
  <c r="H28" i="9"/>
  <c r="F25" i="9"/>
  <c r="G25" i="9"/>
  <c r="E31" i="9"/>
  <c r="E25" i="9"/>
  <c r="I95" i="4" l="1"/>
  <c r="I96" i="4" s="1"/>
  <c r="I127" i="4" l="1"/>
  <c r="G65" i="10" l="1"/>
  <c r="F65" i="10"/>
  <c r="E65" i="10"/>
  <c r="D65" i="10"/>
  <c r="E295" i="9"/>
  <c r="E293" i="9"/>
  <c r="F95" i="4" l="1"/>
  <c r="F96" i="4" s="1"/>
  <c r="E95" i="4"/>
  <c r="E9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Mesa de Concertación para la Lucha contra la Pobreza</author>
    <author>Usuario de Windows</author>
    <author>Liz Inga</author>
  </authors>
  <commentList>
    <comment ref="B50" authorId="0" shapeId="0" xr:uid="{97A8628A-D9A4-4D33-A2D0-8CE4EDA26751}">
      <text>
        <r>
          <rPr>
            <b/>
            <sz val="9"/>
            <color indexed="81"/>
            <rFont val="Tahoma"/>
            <family val="2"/>
          </rPr>
          <t>Mesa de Concertación para la Lucha contra la Pobreza:</t>
        </r>
        <r>
          <rPr>
            <sz val="9"/>
            <color indexed="81"/>
            <rFont val="Tahoma"/>
            <family val="2"/>
          </rPr>
          <t xml:space="preserve">
vacuna nueva</t>
        </r>
      </text>
    </comment>
    <comment ref="B63" authorId="0" shapeId="0" xr:uid="{79A1FCBF-C4D4-44DE-82F1-05672501B34A}">
      <text>
        <r>
          <rPr>
            <b/>
            <sz val="9"/>
            <color indexed="81"/>
            <rFont val="Tahoma"/>
            <family val="2"/>
          </rPr>
          <t>Mesa de Concertación para la Lucha contra la Pobreza:</t>
        </r>
        <r>
          <rPr>
            <sz val="9"/>
            <color indexed="81"/>
            <rFont val="Tahoma"/>
            <family val="2"/>
          </rPr>
          <t xml:space="preserve">
Sugiero retirar/eliminar este indicador, ya no lo publica el SIS</t>
        </r>
      </text>
    </comment>
    <comment ref="B67" authorId="0" shapeId="0" xr:uid="{50B98341-77E5-4D55-961D-AD853FC6421F}">
      <text>
        <r>
          <rPr>
            <b/>
            <sz val="9"/>
            <color indexed="81"/>
            <rFont val="Tahoma"/>
            <family val="2"/>
          </rPr>
          <t>Mesa de Concertación para la Lucha contra la Pobreza:</t>
        </r>
        <r>
          <rPr>
            <sz val="9"/>
            <color indexed="81"/>
            <rFont val="Tahoma"/>
            <family val="2"/>
          </rPr>
          <t xml:space="preserve">
sugererimos retirar/eliminar este indicador</t>
        </r>
      </text>
    </comment>
    <comment ref="B103" authorId="0" shapeId="0" xr:uid="{C14185B3-BC7A-455A-8689-4281AC986D8E}">
      <text>
        <r>
          <rPr>
            <b/>
            <sz val="9"/>
            <color indexed="81"/>
            <rFont val="Tahoma"/>
            <family val="2"/>
          </rPr>
          <t>Mesa de Concertación para la Lucha contra la Pobreza:</t>
        </r>
        <r>
          <rPr>
            <sz val="9"/>
            <color indexed="81"/>
            <rFont val="Tahoma"/>
            <family val="2"/>
          </rPr>
          <t xml:space="preserve">
fuente: CNV en Línea</t>
        </r>
      </text>
    </comment>
    <comment ref="B106" authorId="0" shapeId="0" xr:uid="{784F970D-03E7-4CFF-84D9-85A20B8A94A4}">
      <text>
        <r>
          <rPr>
            <b/>
            <sz val="9"/>
            <color indexed="81"/>
            <rFont val="Tahoma"/>
            <family val="2"/>
          </rPr>
          <t>Mesa de Concertación para la Lucha contra la Pobreza:</t>
        </r>
        <r>
          <rPr>
            <sz val="9"/>
            <color indexed="81"/>
            <rFont val="Tahoma"/>
            <family val="2"/>
          </rPr>
          <t xml:space="preserve">
Grupo de Salud sugiere retirar/eliminar este indicador </t>
        </r>
      </text>
    </comment>
    <comment ref="B313" authorId="0" shapeId="0" xr:uid="{2C33D560-E92C-49C1-A8B3-A210840AB495}">
      <text>
        <r>
          <rPr>
            <b/>
            <sz val="9"/>
            <color indexed="81"/>
            <rFont val="Tahoma"/>
            <family val="2"/>
          </rPr>
          <t>Mesa de Concertación para la Lucha contra la Pobreza:</t>
        </r>
        <r>
          <rPr>
            <sz val="9"/>
            <color indexed="81"/>
            <rFont val="Tahoma"/>
            <family val="2"/>
          </rPr>
          <t xml:space="preserve">
Hay data a nivel de regiones</t>
        </r>
      </text>
    </comment>
    <comment ref="I382" authorId="1" shapeId="0" xr:uid="{00000000-0006-0000-0000-000001000000}">
      <text>
        <r>
          <rPr>
            <b/>
            <sz val="9"/>
            <color indexed="81"/>
            <rFont val="Tahoma"/>
            <family val="2"/>
          </rPr>
          <t xml:space="preserve">Usuario de Ws
se actualizó la infromaciona decía 93.8
</t>
        </r>
      </text>
    </comment>
    <comment ref="J382" authorId="1" shapeId="0" xr:uid="{00000000-0006-0000-0000-000002000000}">
      <text>
        <r>
          <rPr>
            <b/>
            <sz val="9"/>
            <color indexed="81"/>
            <rFont val="Tahoma"/>
            <family val="2"/>
          </rPr>
          <t>Usuario de Windows:</t>
        </r>
        <r>
          <rPr>
            <sz val="9"/>
            <color indexed="81"/>
            <rFont val="Tahoma"/>
            <family val="2"/>
          </rPr>
          <t xml:space="preserve">
DATO A JUNIO DEL 2020. A DICIEMBRE DEL 2020 O SALIÓ ESTA INFORMACIÓN.
</t>
        </r>
      </text>
    </comment>
    <comment ref="I383" authorId="1" shapeId="0" xr:uid="{00000000-0006-0000-0000-000003000000}">
      <text>
        <r>
          <rPr>
            <b/>
            <sz val="9"/>
            <color indexed="81"/>
            <rFont val="Tahoma"/>
            <family val="2"/>
          </rPr>
          <t>Usuario de Windows:</t>
        </r>
        <r>
          <rPr>
            <sz val="9"/>
            <color indexed="81"/>
            <rFont val="Tahoma"/>
            <family val="2"/>
          </rPr>
          <t xml:space="preserve">
decía 91.0</t>
        </r>
      </text>
    </comment>
    <comment ref="J383" authorId="1" shapeId="0" xr:uid="{00000000-0006-0000-0000-000004000000}">
      <text>
        <r>
          <rPr>
            <b/>
            <sz val="9"/>
            <color indexed="81"/>
            <rFont val="Tahoma"/>
            <family val="2"/>
          </rPr>
          <t>Usuario de Windows:</t>
        </r>
        <r>
          <rPr>
            <sz val="9"/>
            <color indexed="81"/>
            <rFont val="Tahoma"/>
            <family val="2"/>
          </rPr>
          <t xml:space="preserve">
DATO A JUNIO DEL 2020.
A DICIEMBRE DEL 2020 O SALIÓ ESTA INFORMACIÓN.</t>
        </r>
      </text>
    </comment>
    <comment ref="D540" authorId="1" shapeId="0" xr:uid="{00000000-0006-0000-0000-000007000000}">
      <text>
        <r>
          <rPr>
            <b/>
            <sz val="9"/>
            <color indexed="81"/>
            <rFont val="Tahoma"/>
            <family val="2"/>
          </rPr>
          <t>Usuario de Windows:</t>
        </r>
        <r>
          <rPr>
            <sz val="9"/>
            <color indexed="81"/>
            <rFont val="Tahoma"/>
            <family val="2"/>
          </rPr>
          <t xml:space="preserve">
decía 2486</t>
        </r>
      </text>
    </comment>
    <comment ref="E540" authorId="1" shapeId="0" xr:uid="{00000000-0006-0000-0000-000008000000}">
      <text>
        <r>
          <rPr>
            <b/>
            <sz val="9"/>
            <color indexed="81"/>
            <rFont val="Tahoma"/>
            <family val="2"/>
          </rPr>
          <t>Usuario de Windows:decía 2704</t>
        </r>
      </text>
    </comment>
    <comment ref="F540" authorId="1" shapeId="0" xr:uid="{00000000-0006-0000-0000-000009000000}">
      <text>
        <r>
          <rPr>
            <b/>
            <sz val="9"/>
            <color indexed="81"/>
            <rFont val="Tahoma"/>
            <family val="2"/>
          </rPr>
          <t>Usuario de Windows:</t>
        </r>
        <r>
          <rPr>
            <sz val="9"/>
            <color indexed="81"/>
            <rFont val="Tahoma"/>
            <family val="2"/>
          </rPr>
          <t xml:space="preserve">
decia 2858</t>
        </r>
      </text>
    </comment>
    <comment ref="G540" authorId="1" shapeId="0" xr:uid="{00000000-0006-0000-0000-00000A000000}">
      <text>
        <r>
          <rPr>
            <b/>
            <sz val="9"/>
            <color indexed="81"/>
            <rFont val="Tahoma"/>
            <family val="2"/>
          </rPr>
          <t>Usuario de Windows:</t>
        </r>
        <r>
          <rPr>
            <sz val="9"/>
            <color indexed="81"/>
            <rFont val="Tahoma"/>
            <family val="2"/>
          </rPr>
          <t xml:space="preserve">
decia 3126</t>
        </r>
      </text>
    </comment>
    <comment ref="D541" authorId="1" shapeId="0" xr:uid="{00000000-0006-0000-0000-00000B000000}">
      <text>
        <r>
          <rPr>
            <b/>
            <sz val="9"/>
            <color indexed="81"/>
            <rFont val="Tahoma"/>
            <family val="2"/>
          </rPr>
          <t>Usuario de Windows:</t>
        </r>
        <r>
          <rPr>
            <sz val="9"/>
            <color indexed="81"/>
            <rFont val="Tahoma"/>
            <family val="2"/>
          </rPr>
          <t xml:space="preserve">
decía 6758</t>
        </r>
      </text>
    </comment>
    <comment ref="E541" authorId="1" shapeId="0" xr:uid="{00000000-0006-0000-0000-00000C000000}">
      <text>
        <r>
          <rPr>
            <b/>
            <sz val="9"/>
            <color indexed="81"/>
            <rFont val="Tahoma"/>
            <family val="2"/>
          </rPr>
          <t>Usuario de Windows:</t>
        </r>
        <r>
          <rPr>
            <sz val="9"/>
            <color indexed="81"/>
            <rFont val="Tahoma"/>
            <family val="2"/>
          </rPr>
          <t xml:space="preserve">
decía 7318</t>
        </r>
      </text>
    </comment>
    <comment ref="F541" authorId="1" shapeId="0" xr:uid="{00000000-0006-0000-0000-00000D000000}">
      <text>
        <r>
          <rPr>
            <b/>
            <sz val="9"/>
            <color indexed="81"/>
            <rFont val="Tahoma"/>
            <family val="2"/>
          </rPr>
          <t>Usuario de Windows:</t>
        </r>
        <r>
          <rPr>
            <sz val="9"/>
            <color indexed="81"/>
            <rFont val="Tahoma"/>
            <family val="2"/>
          </rPr>
          <t xml:space="preserve">
decía 7619</t>
        </r>
      </text>
    </comment>
    <comment ref="G541" authorId="1" shapeId="0" xr:uid="{00000000-0006-0000-0000-00000E000000}">
      <text>
        <r>
          <rPr>
            <b/>
            <sz val="9"/>
            <color indexed="81"/>
            <rFont val="Tahoma"/>
            <family val="2"/>
          </rPr>
          <t>Usuario de Windows:</t>
        </r>
        <r>
          <rPr>
            <sz val="9"/>
            <color indexed="81"/>
            <rFont val="Tahoma"/>
            <family val="2"/>
          </rPr>
          <t xml:space="preserve">
decía 8934</t>
        </r>
      </text>
    </comment>
    <comment ref="D542" authorId="1" shapeId="0" xr:uid="{00000000-0006-0000-0000-00000F000000}">
      <text>
        <r>
          <rPr>
            <b/>
            <sz val="9"/>
            <color indexed="81"/>
            <rFont val="Tahoma"/>
            <family val="2"/>
          </rPr>
          <t>Usuario de Windows:</t>
        </r>
        <r>
          <rPr>
            <sz val="9"/>
            <color indexed="81"/>
            <rFont val="Tahoma"/>
            <family val="2"/>
          </rPr>
          <t xml:space="preserve">
decía 14296</t>
        </r>
      </text>
    </comment>
    <comment ref="E542" authorId="1" shapeId="0" xr:uid="{00000000-0006-0000-0000-000010000000}">
      <text>
        <r>
          <rPr>
            <b/>
            <sz val="9"/>
            <color indexed="81"/>
            <rFont val="Tahoma"/>
            <family val="2"/>
          </rPr>
          <t>Usuario de Windows:</t>
        </r>
        <r>
          <rPr>
            <sz val="9"/>
            <color indexed="81"/>
            <rFont val="Tahoma"/>
            <family val="2"/>
          </rPr>
          <t xml:space="preserve">
15545</t>
        </r>
      </text>
    </comment>
    <comment ref="F542" authorId="1" shapeId="0" xr:uid="{00000000-0006-0000-0000-000011000000}">
      <text>
        <r>
          <rPr>
            <b/>
            <sz val="9"/>
            <color indexed="81"/>
            <rFont val="Tahoma"/>
            <family val="2"/>
          </rPr>
          <t>Usuario de Windows:</t>
        </r>
        <r>
          <rPr>
            <sz val="9"/>
            <color indexed="81"/>
            <rFont val="Tahoma"/>
            <family val="2"/>
          </rPr>
          <t xml:space="preserve">
decía 18227</t>
        </r>
      </text>
    </comment>
    <comment ref="G542" authorId="1" shapeId="0" xr:uid="{00000000-0006-0000-0000-000012000000}">
      <text>
        <r>
          <rPr>
            <b/>
            <sz val="9"/>
            <color indexed="81"/>
            <rFont val="Tahoma"/>
            <family val="2"/>
          </rPr>
          <t>Usuario de Windows:</t>
        </r>
        <r>
          <rPr>
            <sz val="9"/>
            <color indexed="81"/>
            <rFont val="Tahoma"/>
            <family val="2"/>
          </rPr>
          <t xml:space="preserve">
decía 22106</t>
        </r>
      </text>
    </comment>
    <comment ref="D543" authorId="1" shapeId="0" xr:uid="{00000000-0006-0000-0000-000013000000}">
      <text>
        <r>
          <rPr>
            <b/>
            <sz val="9"/>
            <color indexed="81"/>
            <rFont val="Tahoma"/>
            <family val="2"/>
          </rPr>
          <t>Usuario de Windows:</t>
        </r>
        <r>
          <rPr>
            <sz val="9"/>
            <color indexed="81"/>
            <rFont val="Tahoma"/>
            <family val="2"/>
          </rPr>
          <t xml:space="preserve">
121,578</t>
        </r>
      </text>
    </comment>
    <comment ref="E543" authorId="1" shapeId="0" xr:uid="{00000000-0006-0000-0000-000014000000}">
      <text>
        <r>
          <rPr>
            <b/>
            <sz val="9"/>
            <color indexed="81"/>
            <rFont val="Tahoma"/>
            <family val="2"/>
          </rPr>
          <t>Usuario de Windows:</t>
        </r>
        <r>
          <rPr>
            <sz val="9"/>
            <color indexed="81"/>
            <rFont val="Tahoma"/>
            <family val="2"/>
          </rPr>
          <t xml:space="preserve">
122,197</t>
        </r>
      </text>
    </comment>
    <comment ref="F543" authorId="1" shapeId="0" xr:uid="{00000000-0006-0000-0000-000015000000}">
      <text>
        <r>
          <rPr>
            <b/>
            <sz val="9"/>
            <color indexed="81"/>
            <rFont val="Tahoma"/>
            <family val="2"/>
          </rPr>
          <t>Usuario de Windows:</t>
        </r>
        <r>
          <rPr>
            <sz val="9"/>
            <color indexed="81"/>
            <rFont val="Tahoma"/>
            <family val="2"/>
          </rPr>
          <t xml:space="preserve">
decía 146261</t>
        </r>
      </text>
    </comment>
    <comment ref="G543" authorId="1" shapeId="0" xr:uid="{00000000-0006-0000-0000-000016000000}">
      <text>
        <r>
          <rPr>
            <b/>
            <sz val="9"/>
            <color indexed="81"/>
            <rFont val="Tahoma"/>
            <family val="2"/>
          </rPr>
          <t>Usuario de Windows:</t>
        </r>
        <r>
          <rPr>
            <sz val="9"/>
            <color indexed="81"/>
            <rFont val="Tahoma"/>
            <family val="2"/>
          </rPr>
          <t xml:space="preserve">
decía 165,164</t>
        </r>
      </text>
    </comment>
    <comment ref="D544" authorId="1" shapeId="0" xr:uid="{00000000-0006-0000-0000-000017000000}">
      <text>
        <r>
          <rPr>
            <b/>
            <sz val="9"/>
            <color indexed="81"/>
            <rFont val="Tahoma"/>
            <family val="2"/>
          </rPr>
          <t>Usuario de Windows:</t>
        </r>
        <r>
          <rPr>
            <sz val="9"/>
            <color indexed="81"/>
            <rFont val="Tahoma"/>
            <family val="2"/>
          </rPr>
          <t xml:space="preserve">
La información si existe desagregada por psicológica y física , anteriormente sólo pusieron el valor total.
</t>
        </r>
      </text>
    </comment>
    <comment ref="E544" authorId="1" shapeId="0" xr:uid="{00000000-0006-0000-0000-000018000000}">
      <text>
        <r>
          <rPr>
            <b/>
            <sz val="9"/>
            <color indexed="81"/>
            <rFont val="Tahoma"/>
            <family val="2"/>
          </rPr>
          <t>Usuario de Windows:</t>
        </r>
        <r>
          <rPr>
            <sz val="9"/>
            <color indexed="81"/>
            <rFont val="Tahoma"/>
            <family val="2"/>
          </rPr>
          <t xml:space="preserve">
La información si existe desagregada por psicológica y física , anteriormente sólo pusieron el valor total.</t>
        </r>
      </text>
    </comment>
    <comment ref="F544" authorId="1" shapeId="0" xr:uid="{00000000-0006-0000-0000-000019000000}">
      <text>
        <r>
          <rPr>
            <b/>
            <sz val="9"/>
            <color indexed="81"/>
            <rFont val="Tahoma"/>
            <family val="2"/>
          </rPr>
          <t>Usuario de Windows:</t>
        </r>
        <r>
          <rPr>
            <sz val="9"/>
            <color indexed="81"/>
            <rFont val="Tahoma"/>
            <family val="2"/>
          </rPr>
          <t xml:space="preserve">
La información si existe desagregada por psicológica y física , anteriormente sólo pusieron el valor total.</t>
        </r>
      </text>
    </comment>
    <comment ref="I544" authorId="1" shapeId="0" xr:uid="{00000000-0006-0000-0000-00001A000000}">
      <text>
        <r>
          <rPr>
            <b/>
            <sz val="9"/>
            <color indexed="81"/>
            <rFont val="Tahoma"/>
            <family val="2"/>
          </rPr>
          <t>Usuario de Windows:</t>
        </r>
        <r>
          <rPr>
            <sz val="9"/>
            <color indexed="81"/>
            <rFont val="Tahoma"/>
            <family val="2"/>
          </rPr>
          <t xml:space="preserve">
se cambió la información a dic.2019 anteriormente el valor de 14,184 era a Jul.2019.
</t>
        </r>
      </text>
    </comment>
    <comment ref="D545" authorId="1" shapeId="0" xr:uid="{00000000-0006-0000-0000-00001B000000}">
      <text>
        <r>
          <rPr>
            <b/>
            <sz val="9"/>
            <color indexed="81"/>
            <rFont val="Tahoma"/>
            <family val="2"/>
          </rPr>
          <t>Usuario de Windows:</t>
        </r>
        <r>
          <rPr>
            <sz val="9"/>
            <color indexed="81"/>
            <rFont val="Tahoma"/>
            <family val="2"/>
          </rPr>
          <t xml:space="preserve">
La información si existe desagregada por psicológica y física , anteriormente sólo pusieron el valor total.</t>
        </r>
      </text>
    </comment>
    <comment ref="E545" authorId="1" shapeId="0" xr:uid="{00000000-0006-0000-0000-00001C000000}">
      <text>
        <r>
          <rPr>
            <b/>
            <sz val="9"/>
            <color indexed="81"/>
            <rFont val="Tahoma"/>
            <family val="2"/>
          </rPr>
          <t>Usuario de Windows:</t>
        </r>
        <r>
          <rPr>
            <sz val="9"/>
            <color indexed="81"/>
            <rFont val="Tahoma"/>
            <family val="2"/>
          </rPr>
          <t xml:space="preserve">
La información si existe desagregada por psicológica y física , anteriormente sólo pusieron el valor total.</t>
        </r>
      </text>
    </comment>
    <comment ref="F545" authorId="1" shapeId="0" xr:uid="{00000000-0006-0000-0000-00001D000000}">
      <text>
        <r>
          <rPr>
            <b/>
            <sz val="9"/>
            <color indexed="81"/>
            <rFont val="Tahoma"/>
            <family val="2"/>
          </rPr>
          <t>Usuario de Windows:</t>
        </r>
        <r>
          <rPr>
            <sz val="9"/>
            <color indexed="81"/>
            <rFont val="Tahoma"/>
            <family val="2"/>
          </rPr>
          <t xml:space="preserve">
La información si existe desagregada por psicológica y física , anteriormente sólo pusieron el valor total.</t>
        </r>
      </text>
    </comment>
    <comment ref="I545" authorId="1" shapeId="0" xr:uid="{00000000-0006-0000-0000-00001E000000}">
      <text>
        <r>
          <rPr>
            <b/>
            <sz val="9"/>
            <color indexed="81"/>
            <rFont val="Tahoma"/>
            <family val="2"/>
          </rPr>
          <t>Usuario de Windows:</t>
        </r>
        <r>
          <rPr>
            <sz val="9"/>
            <color indexed="81"/>
            <rFont val="Tahoma"/>
            <family val="2"/>
          </rPr>
          <t xml:space="preserve">
se cambió la información a dic.2019 anteriormente el valor de 9,595 era a Jul.2019.</t>
        </r>
      </text>
    </comment>
    <comment ref="D546" authorId="1" shapeId="0" xr:uid="{00000000-0006-0000-0000-00001F000000}">
      <text>
        <r>
          <rPr>
            <b/>
            <sz val="9"/>
            <color indexed="81"/>
            <rFont val="Tahoma"/>
            <family val="2"/>
          </rPr>
          <t>Usuario de Windows:</t>
        </r>
        <r>
          <rPr>
            <sz val="9"/>
            <color indexed="81"/>
            <rFont val="Tahoma"/>
            <family val="2"/>
          </rPr>
          <t xml:space="preserve">
se actualizó la información no es 4,482
</t>
        </r>
      </text>
    </comment>
    <comment ref="E546" authorId="1" shapeId="0" xr:uid="{00000000-0006-0000-0000-000020000000}">
      <text>
        <r>
          <rPr>
            <b/>
            <sz val="9"/>
            <color indexed="81"/>
            <rFont val="Tahoma"/>
            <family val="2"/>
          </rPr>
          <t>Usuario de Windows:</t>
        </r>
        <r>
          <rPr>
            <sz val="9"/>
            <color indexed="81"/>
            <rFont val="Tahoma"/>
            <family val="2"/>
          </rPr>
          <t xml:space="preserve">
se actualizó la información no es 4,998</t>
        </r>
      </text>
    </comment>
    <comment ref="F546" authorId="1" shapeId="0" xr:uid="{00000000-0006-0000-0000-000021000000}">
      <text>
        <r>
          <rPr>
            <b/>
            <sz val="9"/>
            <color indexed="81"/>
            <rFont val="Tahoma"/>
            <family val="2"/>
          </rPr>
          <t>Usuario de Windows:</t>
        </r>
        <r>
          <rPr>
            <sz val="9"/>
            <color indexed="81"/>
            <rFont val="Tahoma"/>
            <family val="2"/>
          </rPr>
          <t xml:space="preserve">
se actualizó la información no es  5,902</t>
        </r>
      </text>
    </comment>
    <comment ref="G546" authorId="1" shapeId="0" xr:uid="{00000000-0006-0000-0000-000022000000}">
      <text>
        <r>
          <rPr>
            <b/>
            <sz val="9"/>
            <color indexed="81"/>
            <rFont val="Tahoma"/>
            <family val="2"/>
          </rPr>
          <t>Usuario de Windows:</t>
        </r>
        <r>
          <rPr>
            <sz val="9"/>
            <color indexed="81"/>
            <rFont val="Tahoma"/>
            <family val="2"/>
          </rPr>
          <t xml:space="preserve">
se actualizó la información no es  6,593</t>
        </r>
      </text>
    </comment>
    <comment ref="H546" authorId="1" shapeId="0" xr:uid="{00000000-0006-0000-0000-000023000000}">
      <text>
        <r>
          <rPr>
            <b/>
            <sz val="9"/>
            <color indexed="81"/>
            <rFont val="Tahoma"/>
            <family val="2"/>
          </rPr>
          <t>Usuario de Windows:</t>
        </r>
        <r>
          <rPr>
            <sz val="9"/>
            <color indexed="81"/>
            <rFont val="Tahoma"/>
            <family val="2"/>
          </rPr>
          <t xml:space="preserve">
se actualizó la información no es 8,957
</t>
        </r>
      </text>
    </comment>
    <comment ref="I546" authorId="1" shapeId="0" xr:uid="{00000000-0006-0000-0000-000024000000}">
      <text>
        <r>
          <rPr>
            <b/>
            <sz val="9"/>
            <color indexed="81"/>
            <rFont val="Tahoma"/>
            <family val="2"/>
          </rPr>
          <t>Usuario de Windows:</t>
        </r>
        <r>
          <rPr>
            <sz val="9"/>
            <color indexed="81"/>
            <rFont val="Tahoma"/>
            <family val="2"/>
          </rPr>
          <t xml:space="preserve">
Se actualizó la información a Dic.2019
</t>
        </r>
      </text>
    </comment>
    <comment ref="H547" authorId="1" shapeId="0" xr:uid="{00000000-0006-0000-0000-000025000000}">
      <text>
        <r>
          <rPr>
            <b/>
            <sz val="9"/>
            <color indexed="81"/>
            <rFont val="Tahoma"/>
            <family val="2"/>
          </rPr>
          <t>Usuario de Windows:</t>
        </r>
        <r>
          <rPr>
            <sz val="9"/>
            <color indexed="81"/>
            <rFont val="Tahoma"/>
            <family val="2"/>
          </rPr>
          <t xml:space="preserve">
Se actualizó la información estaba 426
</t>
        </r>
      </text>
    </comment>
    <comment ref="H548" authorId="1" shapeId="0" xr:uid="{00000000-0006-0000-0000-000026000000}">
      <text>
        <r>
          <rPr>
            <b/>
            <sz val="9"/>
            <color indexed="81"/>
            <rFont val="Tahoma"/>
            <family val="2"/>
          </rPr>
          <t>Usuario de Windows:</t>
        </r>
        <r>
          <rPr>
            <sz val="9"/>
            <color indexed="81"/>
            <rFont val="Tahoma"/>
            <family val="2"/>
          </rPr>
          <t xml:space="preserve">
Se actualizó la información estaba  53</t>
        </r>
      </text>
    </comment>
    <comment ref="H549" authorId="1" shapeId="0" xr:uid="{00000000-0006-0000-0000-000027000000}">
      <text>
        <r>
          <rPr>
            <b/>
            <sz val="9"/>
            <color indexed="81"/>
            <rFont val="Tahoma"/>
            <family val="2"/>
          </rPr>
          <t>Usuario de Windows:</t>
        </r>
        <r>
          <rPr>
            <sz val="9"/>
            <color indexed="81"/>
            <rFont val="Tahoma"/>
            <family val="2"/>
          </rPr>
          <t xml:space="preserve">
Se actualizó la información estaba  373</t>
        </r>
      </text>
    </comment>
    <comment ref="H550" authorId="1" shapeId="0" xr:uid="{00000000-0006-0000-0000-000028000000}">
      <text>
        <r>
          <rPr>
            <b/>
            <sz val="9"/>
            <color indexed="81"/>
            <rFont val="Tahoma"/>
            <family val="2"/>
          </rPr>
          <t>Usuario de Windows:</t>
        </r>
        <r>
          <rPr>
            <sz val="9"/>
            <color indexed="81"/>
            <rFont val="Tahoma"/>
            <family val="2"/>
          </rPr>
          <t xml:space="preserve">
Se actualizó la información estaba  25</t>
        </r>
      </text>
    </comment>
    <comment ref="H551" authorId="1" shapeId="0" xr:uid="{00000000-0006-0000-0000-000029000000}">
      <text>
        <r>
          <rPr>
            <b/>
            <sz val="9"/>
            <color indexed="81"/>
            <rFont val="Tahoma"/>
            <family val="2"/>
          </rPr>
          <t>Usuario de Windows:</t>
        </r>
        <r>
          <rPr>
            <sz val="9"/>
            <color indexed="81"/>
            <rFont val="Tahoma"/>
            <family val="2"/>
          </rPr>
          <t xml:space="preserve">
Se actualizó la información estaba  119</t>
        </r>
      </text>
    </comment>
    <comment ref="D553" authorId="2" shapeId="0" xr:uid="{00000000-0006-0000-0000-00002A000000}">
      <text>
        <r>
          <rPr>
            <b/>
            <sz val="9"/>
            <color indexed="81"/>
            <rFont val="Tahoma"/>
            <family val="2"/>
          </rPr>
          <t xml:space="preserve">Liz InGA
SE ACTUALIZÓ LA INFORMACIÓN DECÍA: 1455
</t>
        </r>
      </text>
    </comment>
    <comment ref="J556" authorId="2" shapeId="0" xr:uid="{00000000-0006-0000-0000-00002B000000}">
      <text>
        <r>
          <rPr>
            <b/>
            <sz val="9"/>
            <color indexed="81"/>
            <rFont val="Tahoma"/>
            <family val="2"/>
          </rPr>
          <t>Liz Inga:</t>
        </r>
        <r>
          <rPr>
            <sz val="9"/>
            <color indexed="81"/>
            <rFont val="Tahoma"/>
            <family val="2"/>
          </rPr>
          <t xml:space="preserve">
en la descripción sólo nos solicitan niñas pero estamos cogiendo a todas las mujercitas(NNA))
</t>
        </r>
      </text>
    </comment>
    <comment ref="J557" authorId="2" shapeId="0" xr:uid="{00000000-0006-0000-0000-00002C000000}">
      <text>
        <r>
          <rPr>
            <b/>
            <sz val="9"/>
            <color indexed="81"/>
            <rFont val="Tahoma"/>
            <family val="2"/>
          </rPr>
          <t>Liz Inga:</t>
        </r>
        <r>
          <rPr>
            <sz val="9"/>
            <color indexed="81"/>
            <rFont val="Tahoma"/>
            <family val="2"/>
          </rPr>
          <t xml:space="preserve">
Liz Inga:
en la descripción sólo nos solicitan niñas pero estamos cogiendo a todas los varoncitos
(NNA))</t>
        </r>
      </text>
    </comment>
    <comment ref="D656" authorId="2" shapeId="0" xr:uid="{878DD64E-6975-476C-9EB8-8CA1E17002DC}">
      <text>
        <r>
          <rPr>
            <b/>
            <sz val="9"/>
            <color indexed="81"/>
            <rFont val="Tahoma"/>
            <family val="2"/>
          </rPr>
          <t>Liz Inga:</t>
        </r>
        <r>
          <rPr>
            <sz val="9"/>
            <color indexed="81"/>
            <rFont val="Tahoma"/>
            <family val="2"/>
          </rPr>
          <t xml:space="preserve">
OJO LA INFORMACIÓN ES DE 14 A 29 AÑOS.</t>
        </r>
      </text>
    </comment>
    <comment ref="E656" authorId="2" shapeId="0" xr:uid="{091CB3B3-35AE-4B49-85CA-C96A33824B69}">
      <text>
        <r>
          <rPr>
            <b/>
            <sz val="9"/>
            <color indexed="81"/>
            <rFont val="Tahoma"/>
            <family val="2"/>
          </rPr>
          <t>Liz Inga:</t>
        </r>
        <r>
          <rPr>
            <sz val="9"/>
            <color indexed="81"/>
            <rFont val="Tahoma"/>
            <family val="2"/>
          </rPr>
          <t xml:space="preserve">
OJO LA INFORMACIÓN ES DE 14 A 29 AÑOS.</t>
        </r>
      </text>
    </comment>
    <comment ref="F656" authorId="2" shapeId="0" xr:uid="{A44A37CE-7627-4D3A-9631-C59A9B88DE6F}">
      <text>
        <r>
          <rPr>
            <b/>
            <sz val="9"/>
            <color indexed="81"/>
            <rFont val="Tahoma"/>
            <family val="2"/>
          </rPr>
          <t>Liz Inga:</t>
        </r>
        <r>
          <rPr>
            <sz val="9"/>
            <color indexed="81"/>
            <rFont val="Tahoma"/>
            <family val="2"/>
          </rPr>
          <t xml:space="preserve">
OJO LA INFORMACIÓN ES DE 14 A 29 AÑOS.</t>
        </r>
      </text>
    </comment>
    <comment ref="G656" authorId="2" shapeId="0" xr:uid="{DF9A6DCB-7E14-4C87-99BB-EA4FDF82DA89}">
      <text>
        <r>
          <rPr>
            <b/>
            <sz val="9"/>
            <color indexed="81"/>
            <rFont val="Tahoma"/>
            <family val="2"/>
          </rPr>
          <t>Liz Inga:</t>
        </r>
        <r>
          <rPr>
            <sz val="9"/>
            <color indexed="81"/>
            <rFont val="Tahoma"/>
            <family val="2"/>
          </rPr>
          <t xml:space="preserve">
OJO LA INFORMACIÓN ES DE 14 A 29 AÑOS.</t>
        </r>
      </text>
    </comment>
    <comment ref="H656" authorId="2" shapeId="0" xr:uid="{482052A6-84E4-46B6-BD93-E36131E2AD5E}">
      <text>
        <r>
          <rPr>
            <b/>
            <sz val="9"/>
            <color indexed="81"/>
            <rFont val="Tahoma"/>
            <family val="2"/>
          </rPr>
          <t>Liz Inga:</t>
        </r>
        <r>
          <rPr>
            <sz val="9"/>
            <color indexed="81"/>
            <rFont val="Tahoma"/>
            <family val="2"/>
          </rPr>
          <t xml:space="preserve">
OJO LA INFORMACIÓN ES DE 14 A 29 AÑOS.</t>
        </r>
      </text>
    </comment>
    <comment ref="I656" authorId="2" shapeId="0" xr:uid="{6DDC0B72-BA8D-49E2-9D78-CB6185D83127}">
      <text>
        <r>
          <rPr>
            <b/>
            <sz val="9"/>
            <color indexed="81"/>
            <rFont val="Tahoma"/>
            <family val="2"/>
          </rPr>
          <t>Liz Inga:</t>
        </r>
        <r>
          <rPr>
            <sz val="9"/>
            <color indexed="81"/>
            <rFont val="Tahoma"/>
            <family val="2"/>
          </rPr>
          <t xml:space="preserve">
OJO LA INFORMACIÓN ES DE 14 A 29 AÑOS.
</t>
        </r>
      </text>
    </comment>
    <comment ref="D657" authorId="2" shapeId="0" xr:uid="{D3E0A21B-8AAB-41F3-9E89-2FB5D7F8D597}">
      <text>
        <r>
          <rPr>
            <b/>
            <sz val="9"/>
            <color indexed="81"/>
            <rFont val="Tahoma"/>
            <family val="2"/>
          </rPr>
          <t>Liz Inga:</t>
        </r>
        <r>
          <rPr>
            <sz val="9"/>
            <color indexed="81"/>
            <rFont val="Tahoma"/>
            <family val="2"/>
          </rPr>
          <t xml:space="preserve">
OJO LA INFORMACIÓN ES DE 14 A 29 AÑOS.</t>
        </r>
      </text>
    </comment>
    <comment ref="E657" authorId="2" shapeId="0" xr:uid="{28301D6A-1C17-4B70-896E-C14AD0A508DB}">
      <text>
        <r>
          <rPr>
            <b/>
            <sz val="9"/>
            <color indexed="81"/>
            <rFont val="Tahoma"/>
            <family val="2"/>
          </rPr>
          <t>Liz Inga:</t>
        </r>
        <r>
          <rPr>
            <sz val="9"/>
            <color indexed="81"/>
            <rFont val="Tahoma"/>
            <family val="2"/>
          </rPr>
          <t xml:space="preserve">
OJO LA INFORMACIÓN ES DE 14 A 29 AÑOS.</t>
        </r>
      </text>
    </comment>
    <comment ref="F657" authorId="2" shapeId="0" xr:uid="{704586F0-CB61-401E-9209-231949F8D8DB}">
      <text>
        <r>
          <rPr>
            <b/>
            <sz val="9"/>
            <color indexed="81"/>
            <rFont val="Tahoma"/>
            <family val="2"/>
          </rPr>
          <t>Liz Inga:</t>
        </r>
        <r>
          <rPr>
            <sz val="9"/>
            <color indexed="81"/>
            <rFont val="Tahoma"/>
            <family val="2"/>
          </rPr>
          <t xml:space="preserve">
OJO LA INFORMACIÓN ES DE 14 A 29 AÑOS.</t>
        </r>
      </text>
    </comment>
    <comment ref="G657" authorId="2" shapeId="0" xr:uid="{C00206DE-B9E8-47A6-BD3C-E3EE4C5B9154}">
      <text>
        <r>
          <rPr>
            <b/>
            <sz val="9"/>
            <color indexed="81"/>
            <rFont val="Tahoma"/>
            <family val="2"/>
          </rPr>
          <t>Liz Inga:</t>
        </r>
        <r>
          <rPr>
            <sz val="9"/>
            <color indexed="81"/>
            <rFont val="Tahoma"/>
            <family val="2"/>
          </rPr>
          <t xml:space="preserve">
OJO LA INFORMACIÓN ES DE 14 A 29 AÑOS.</t>
        </r>
      </text>
    </comment>
    <comment ref="H657" authorId="2" shapeId="0" xr:uid="{808E0FB0-65A0-4D72-928B-32A4CB0D3C75}">
      <text>
        <r>
          <rPr>
            <b/>
            <sz val="9"/>
            <color indexed="81"/>
            <rFont val="Tahoma"/>
            <family val="2"/>
          </rPr>
          <t>Liz Inga:</t>
        </r>
        <r>
          <rPr>
            <sz val="9"/>
            <color indexed="81"/>
            <rFont val="Tahoma"/>
            <family val="2"/>
          </rPr>
          <t xml:space="preserve">
OJO LA INFORMACIÓN ES DE 14 A 29 AÑOS.</t>
        </r>
      </text>
    </comment>
    <comment ref="I657" authorId="2" shapeId="0" xr:uid="{84EB567D-6318-4B8F-B49C-0354649DAAEB}">
      <text>
        <r>
          <rPr>
            <b/>
            <sz val="9"/>
            <color indexed="81"/>
            <rFont val="Tahoma"/>
            <family val="2"/>
          </rPr>
          <t>Liz Inga:</t>
        </r>
        <r>
          <rPr>
            <sz val="9"/>
            <color indexed="81"/>
            <rFont val="Tahoma"/>
            <family val="2"/>
          </rPr>
          <t xml:space="preserve">
OJO LA INFORMACIÓN ES DE 14 A 29 AÑOS.</t>
        </r>
      </text>
    </comment>
    <comment ref="D660" authorId="2" shapeId="0" xr:uid="{A3D22B0E-9037-45AB-A5D3-C1C27FA5ED09}">
      <text>
        <r>
          <rPr>
            <b/>
            <sz val="9"/>
            <color indexed="81"/>
            <rFont val="Tahoma"/>
            <family val="2"/>
          </rPr>
          <t>Liz Inga:</t>
        </r>
        <r>
          <rPr>
            <sz val="9"/>
            <color indexed="81"/>
            <rFont val="Tahoma"/>
            <family val="2"/>
          </rPr>
          <t xml:space="preserve">
OJO LA INFORMACIÓN ES DE 14 A 29 AÑOS.</t>
        </r>
      </text>
    </comment>
    <comment ref="E660" authorId="2" shapeId="0" xr:uid="{58CDF857-940B-46C6-B32C-549A1FBFDC9F}">
      <text>
        <r>
          <rPr>
            <b/>
            <sz val="9"/>
            <color indexed="81"/>
            <rFont val="Tahoma"/>
            <family val="2"/>
          </rPr>
          <t>Liz Inga:</t>
        </r>
        <r>
          <rPr>
            <sz val="9"/>
            <color indexed="81"/>
            <rFont val="Tahoma"/>
            <family val="2"/>
          </rPr>
          <t xml:space="preserve">
OJO LA INFORMACIÓN ES DE 14 A 29 AÑOS.</t>
        </r>
      </text>
    </comment>
    <comment ref="F660" authorId="2" shapeId="0" xr:uid="{5D6986C9-95A2-4B26-B3A9-1DAF41807D2A}">
      <text>
        <r>
          <rPr>
            <b/>
            <sz val="9"/>
            <color indexed="81"/>
            <rFont val="Tahoma"/>
            <family val="2"/>
          </rPr>
          <t>Liz Inga:</t>
        </r>
        <r>
          <rPr>
            <sz val="9"/>
            <color indexed="81"/>
            <rFont val="Tahoma"/>
            <family val="2"/>
          </rPr>
          <t xml:space="preserve">
OJO LA INFORMACIÓN ES DE 14 A 29 AÑOS.</t>
        </r>
      </text>
    </comment>
    <comment ref="G660" authorId="2" shapeId="0" xr:uid="{FEB00DF1-1E20-4968-828A-B436A5632505}">
      <text>
        <r>
          <rPr>
            <b/>
            <sz val="9"/>
            <color indexed="81"/>
            <rFont val="Tahoma"/>
            <family val="2"/>
          </rPr>
          <t>Liz Inga:</t>
        </r>
        <r>
          <rPr>
            <sz val="9"/>
            <color indexed="81"/>
            <rFont val="Tahoma"/>
            <family val="2"/>
          </rPr>
          <t xml:space="preserve">
OJO LA INFORMACIÓN ES DE 14 A 29 AÑOS.</t>
        </r>
      </text>
    </comment>
    <comment ref="H660" authorId="1" shapeId="0" xr:uid="{C1027D54-9616-4307-9029-EFB638560BD1}">
      <text>
        <r>
          <rPr>
            <b/>
            <sz val="9"/>
            <color indexed="81"/>
            <rFont val="Tahoma"/>
            <family val="2"/>
          </rPr>
          <t>Usuario de Windows:</t>
        </r>
        <r>
          <rPr>
            <sz val="9"/>
            <color indexed="81"/>
            <rFont val="Tahoma"/>
            <family val="2"/>
          </rPr>
          <t xml:space="preserve">
LA INFORMACIÓN ES DE 14 A 29 AÑOS.
</t>
        </r>
      </text>
    </comment>
    <comment ref="I660" authorId="2" shapeId="0" xr:uid="{5EA076C3-D367-4F43-A285-B019FA76C781}">
      <text>
        <r>
          <rPr>
            <b/>
            <sz val="9"/>
            <color indexed="81"/>
            <rFont val="Tahoma"/>
            <family val="2"/>
          </rPr>
          <t>Liz Inga:</t>
        </r>
        <r>
          <rPr>
            <sz val="9"/>
            <color indexed="81"/>
            <rFont val="Tahoma"/>
            <family val="2"/>
          </rPr>
          <t xml:space="preserve">
OJO LA INFORMACIÓN ES DE 14 A 29 AÑOS.
</t>
        </r>
      </text>
    </comment>
    <comment ref="B706" authorId="0" shapeId="0" xr:uid="{CB618010-DBB4-4F95-A0B6-CBF1A81FB816}">
      <text>
        <r>
          <rPr>
            <b/>
            <sz val="9"/>
            <color indexed="81"/>
            <rFont val="Tahoma"/>
            <family val="2"/>
          </rPr>
          <t>Mesa de Concertación para la Lucha contra la Pobreza:</t>
        </r>
        <r>
          <rPr>
            <sz val="9"/>
            <color indexed="81"/>
            <rFont val="Tahoma"/>
            <family val="2"/>
          </rPr>
          <t xml:space="preserve">
podrá conseguir este dato</t>
        </r>
      </text>
    </comment>
    <comment ref="D792" authorId="1" shapeId="0" xr:uid="{00000000-0006-0000-0000-00003F000000}">
      <text>
        <r>
          <rPr>
            <b/>
            <sz val="9"/>
            <color indexed="81"/>
            <rFont val="Tahoma"/>
            <family val="2"/>
          </rPr>
          <t>Usuario de Windows:</t>
        </r>
        <r>
          <rPr>
            <sz val="9"/>
            <color indexed="81"/>
            <rFont val="Tahoma"/>
            <family val="2"/>
          </rPr>
          <t xml:space="preserve">
ESTABA 66.3 PERO EN LA PÁGINA DICE 64.92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E195" authorId="0" shapeId="0" xr:uid="{00000000-0006-0000-0400-000001000000}">
      <text>
        <r>
          <rPr>
            <b/>
            <sz val="9"/>
            <color indexed="81"/>
            <rFont val="Tahoma"/>
            <family val="2"/>
          </rPr>
          <t>Usuario de Windows:</t>
        </r>
        <r>
          <rPr>
            <sz val="9"/>
            <color indexed="81"/>
            <rFont val="Tahoma"/>
            <family val="2"/>
          </rPr>
          <t xml:space="preserve">
el indicador es 
Superficie de deforestación // 
Gráfico 8. Evolución de la deforestación en bosques amazónicos 2011 - 2018</t>
        </r>
      </text>
    </comment>
    <comment ref="F196" authorId="0" shapeId="0" xr:uid="{00000000-0006-0000-0400-000002000000}">
      <text>
        <r>
          <rPr>
            <b/>
            <sz val="9"/>
            <color indexed="81"/>
            <rFont val="Tahoma"/>
            <family val="2"/>
          </rPr>
          <t>Usuario de Windows:</t>
        </r>
        <r>
          <rPr>
            <sz val="9"/>
            <color indexed="81"/>
            <rFont val="Tahoma"/>
            <family val="2"/>
          </rPr>
          <t xml:space="preserve">
se esta tomando en cuenta la superficie de bosque remanente
</t>
        </r>
      </text>
    </comment>
    <comment ref="G277" authorId="0" shapeId="0" xr:uid="{00000000-0006-0000-0400-000003000000}">
      <text>
        <r>
          <rPr>
            <b/>
            <sz val="9"/>
            <color indexed="81"/>
            <rFont val="Tahoma"/>
            <family val="2"/>
          </rPr>
          <t>Usuario de Windows:</t>
        </r>
        <r>
          <rPr>
            <sz val="9"/>
            <color indexed="81"/>
            <rFont val="Tahoma"/>
            <family val="2"/>
          </rPr>
          <t xml:space="preserve">
Antes decía 1253 pero revisando el documento dice: 1261
</t>
        </r>
      </text>
    </comment>
    <comment ref="G286" authorId="0" shapeId="0" xr:uid="{00000000-0006-0000-0400-000004000000}">
      <text>
        <r>
          <rPr>
            <b/>
            <sz val="9"/>
            <color indexed="81"/>
            <rFont val="Tahoma"/>
            <family val="2"/>
          </rPr>
          <t>Usuario de Windows:</t>
        </r>
        <r>
          <rPr>
            <sz val="9"/>
            <color indexed="81"/>
            <rFont val="Tahoma"/>
            <family val="2"/>
          </rPr>
          <t xml:space="preserve">
Se actualizó la información antes decía: 66.9%</t>
        </r>
      </text>
    </comment>
    <comment ref="G287" authorId="0" shapeId="0" xr:uid="{00000000-0006-0000-0400-000005000000}">
      <text>
        <r>
          <rPr>
            <b/>
            <sz val="9"/>
            <color indexed="81"/>
            <rFont val="Tahoma"/>
            <family val="2"/>
          </rPr>
          <t>Usuario de Windows:</t>
        </r>
        <r>
          <rPr>
            <sz val="9"/>
            <color indexed="81"/>
            <rFont val="Tahoma"/>
            <family val="2"/>
          </rPr>
          <t xml:space="preserve">
Se actualizó la información antes decía: 9.8%</t>
        </r>
      </text>
    </comment>
    <comment ref="G288" authorId="0" shapeId="0" xr:uid="{00000000-0006-0000-0400-000006000000}">
      <text>
        <r>
          <rPr>
            <b/>
            <sz val="9"/>
            <color indexed="81"/>
            <rFont val="Tahoma"/>
            <family val="2"/>
          </rPr>
          <t>Usuario de Windows:</t>
        </r>
        <r>
          <rPr>
            <sz val="9"/>
            <color indexed="81"/>
            <rFont val="Tahoma"/>
            <family val="2"/>
          </rPr>
          <t xml:space="preserve">
Se actualizó la información antes decía: 40.5%</t>
        </r>
      </text>
    </comment>
    <comment ref="G289" authorId="0" shapeId="0" xr:uid="{00000000-0006-0000-0400-000007000000}">
      <text>
        <r>
          <rPr>
            <b/>
            <sz val="9"/>
            <color indexed="81"/>
            <rFont val="Tahoma"/>
            <family val="2"/>
          </rPr>
          <t>Usuario de Windows:</t>
        </r>
        <r>
          <rPr>
            <sz val="9"/>
            <color indexed="81"/>
            <rFont val="Tahoma"/>
            <family val="2"/>
          </rPr>
          <t xml:space="preserve">
Se actualizó la información antes decía: 33.6%</t>
        </r>
      </text>
    </comment>
    <comment ref="G290" authorId="0" shapeId="0" xr:uid="{00000000-0006-0000-0400-000008000000}">
      <text>
        <r>
          <rPr>
            <b/>
            <sz val="9"/>
            <color indexed="81"/>
            <rFont val="Tahoma"/>
            <family val="2"/>
          </rPr>
          <t>Usuario de Windows:</t>
        </r>
        <r>
          <rPr>
            <sz val="9"/>
            <color indexed="81"/>
            <rFont val="Tahoma"/>
            <family val="2"/>
          </rPr>
          <t xml:space="preserve">
Se actualizó la información antes decía: 4.1%</t>
        </r>
      </text>
    </comment>
    <comment ref="G293" authorId="0" shapeId="0" xr:uid="{00000000-0006-0000-0400-000009000000}">
      <text>
        <r>
          <rPr>
            <b/>
            <sz val="9"/>
            <color indexed="81"/>
            <rFont val="Tahoma"/>
            <family val="2"/>
          </rPr>
          <t>Usuario de Windows:</t>
        </r>
        <r>
          <rPr>
            <sz val="9"/>
            <color indexed="81"/>
            <rFont val="Tahoma"/>
            <family val="2"/>
          </rPr>
          <t xml:space="preserve">
Se actualizó la información antes decía: 80.3%</t>
        </r>
      </text>
    </comment>
    <comment ref="G295" authorId="0" shapeId="0" xr:uid="{00000000-0006-0000-0400-00000A000000}">
      <text>
        <r>
          <rPr>
            <b/>
            <sz val="9"/>
            <color indexed="81"/>
            <rFont val="Tahoma"/>
            <family val="2"/>
          </rPr>
          <t>Usuario de Windows:</t>
        </r>
        <r>
          <rPr>
            <sz val="9"/>
            <color indexed="81"/>
            <rFont val="Tahoma"/>
            <family val="2"/>
          </rPr>
          <t xml:space="preserve">
Se actualizó la información antes decía: 12.9
%</t>
        </r>
      </text>
    </comment>
  </commentList>
</comments>
</file>

<file path=xl/sharedStrings.xml><?xml version="1.0" encoding="utf-8"?>
<sst xmlns="http://schemas.openxmlformats.org/spreadsheetml/2006/main" count="6121" uniqueCount="4169">
  <si>
    <t>Rural</t>
  </si>
  <si>
    <t>Total</t>
  </si>
  <si>
    <t>Urbana</t>
  </si>
  <si>
    <t>Sud americanos</t>
  </si>
  <si>
    <t>Mujeres</t>
  </si>
  <si>
    <t>Hombres</t>
  </si>
  <si>
    <t xml:space="preserve">de 1 a 10 </t>
  </si>
  <si>
    <t>de 11 a 50</t>
  </si>
  <si>
    <t>de 51 y más</t>
  </si>
  <si>
    <t>Costa Rural</t>
  </si>
  <si>
    <t>Sierra Rural</t>
  </si>
  <si>
    <t>Selva Rural</t>
  </si>
  <si>
    <t>E. Formal</t>
  </si>
  <si>
    <t>E. Informal</t>
  </si>
  <si>
    <t>Formal</t>
  </si>
  <si>
    <t>Informal</t>
  </si>
  <si>
    <t>PEA O: 15.796.9
PEA O con SS: 10.407.8</t>
  </si>
  <si>
    <t>0 a 4 años</t>
  </si>
  <si>
    <t>5 a 9 años</t>
  </si>
  <si>
    <t>15 a 19 años</t>
  </si>
  <si>
    <t>65 a 69 años</t>
  </si>
  <si>
    <t>70 a más</t>
  </si>
  <si>
    <t>Nacional</t>
  </si>
  <si>
    <t>Departamental</t>
  </si>
  <si>
    <t>Vecinal</t>
  </si>
  <si>
    <t>Internacional</t>
  </si>
  <si>
    <t>Persona jurídica</t>
  </si>
  <si>
    <t>EsSalud</t>
  </si>
  <si>
    <t>ONP</t>
  </si>
  <si>
    <t>Trabajador activo</t>
  </si>
  <si>
    <t>Trabajadora del Hogar</t>
  </si>
  <si>
    <t>Pensionista</t>
  </si>
  <si>
    <t>Valor Total</t>
  </si>
  <si>
    <t>Agropecuarios</t>
  </si>
  <si>
    <t>Pesqueros</t>
  </si>
  <si>
    <t>Textiles</t>
  </si>
  <si>
    <t>Maderas y Papeles y sus Manufacturas</t>
  </si>
  <si>
    <t>Químicos</t>
  </si>
  <si>
    <t>Minerales No Metálicos</t>
  </si>
  <si>
    <t>Sidero-Metalúrgicos y Joyería</t>
  </si>
  <si>
    <t>Metal-Mecánicos</t>
  </si>
  <si>
    <t>Salud</t>
  </si>
  <si>
    <t>Educación</t>
  </si>
  <si>
    <t>Entidades</t>
  </si>
  <si>
    <t>Circuitos turísticos</t>
  </si>
  <si>
    <t>Aeropuertos</t>
  </si>
  <si>
    <t>Plan Nacional</t>
  </si>
  <si>
    <t>Convenios suscritos</t>
  </si>
  <si>
    <t>3 (Norte)
3 (Centro)
3 (Sur)</t>
  </si>
  <si>
    <t>Exposición de motivos del Proyecto de Ley del Presupuesto 2021</t>
  </si>
  <si>
    <t>Plan</t>
  </si>
  <si>
    <t>Portal del Sistema de medición</t>
  </si>
  <si>
    <t>Portal web</t>
  </si>
  <si>
    <t>Descripción</t>
  </si>
  <si>
    <t>I. LINEAMIENTO DE POLÍTICA: Promover la reactivación del Sector Manufactura</t>
  </si>
  <si>
    <t>MATRIZ DE RESULTADOS E INDICADORES PARA EL SEGUIMIENTO</t>
  </si>
  <si>
    <t>Índice del sector manufactura</t>
  </si>
  <si>
    <t>II. LINEAMIENTO DE POLÍTICA: Promover los servicios turísticos y gastronómicos.</t>
  </si>
  <si>
    <t>Definir nuevos circuitos turísticos complementarios.</t>
  </si>
  <si>
    <t>Exportaciones FOB No tradicionales (Millones de dólares)</t>
  </si>
  <si>
    <t>Número de institiciones acreditadas para realizar la certificación de origen y calidad.</t>
  </si>
  <si>
    <t>IV. LINEAMIENTO DE POLÍTICA: Apoyar la actividad de las pequeñas y medianas unidades de producción urbanas promoviendo su capitalización y diversificación productiva.</t>
  </si>
  <si>
    <t>Plan Nacional y planes regionales aprobados y con financiamiento.</t>
  </si>
  <si>
    <t>Acceso a financiamiento</t>
  </si>
  <si>
    <t>Número de convenios suscritos con Gobiernos Regionales para la implementación de Parques Industritales.</t>
  </si>
  <si>
    <t xml:space="preserve">% de hogares rurales con al menos 1 miembro con teléfono celular </t>
  </si>
  <si>
    <t>Distritos con conexión por fibra óptica o transporte de alta velocidad</t>
  </si>
  <si>
    <t>Se cuenta con un sistema de medición de la brecha de oferta de servicios públicos en salud, nutrición, agua y saneamiento, electrificación,  transportes y comunicaciones, seguridad ciudadana, acceso a la justicia (penal, civil y comercial).</t>
  </si>
  <si>
    <t xml:space="preserve">Número de proyectos de inversión con ejecución concluida y que cuentan con informe de cierre.  </t>
  </si>
  <si>
    <t>Tasa de crecimiento media anual de la PEA Ocupada</t>
  </si>
  <si>
    <t>Tasa  de crecimiento media anual del empleo por tamaño de empresas.</t>
  </si>
  <si>
    <t>% Pob. Adulta mayor que cuenta con pensión</t>
  </si>
  <si>
    <t>% de PEA-O con seguro de salud</t>
  </si>
  <si>
    <t>Miles de personas en Unid. Productivas por sector formal e informal</t>
  </si>
  <si>
    <t>% de Trab. Fam no remunerados que cuentan con Seguro Social</t>
  </si>
  <si>
    <t xml:space="preserve">Proporción de población en hogares con gasto total menor a la linea de pobreza extrema </t>
  </si>
  <si>
    <t>Proporción de población en hogares  rurales con gasto total menor a la linea de pobreza extrema.</t>
  </si>
  <si>
    <t>Proporción de población  en hogares con gasto total menor a la línea de pobreza (total, urbana y rural)</t>
  </si>
  <si>
    <t>Población menor de 20 años en situación de pobreza monetaria</t>
  </si>
  <si>
    <t>Población de 65 y más en situación de pobreza monetaria</t>
  </si>
  <si>
    <t xml:space="preserve">Proporción de población viviendo en hogares con al menos una NBI </t>
  </si>
  <si>
    <t>Tasa de crecimiento media anual del PIB</t>
  </si>
  <si>
    <t>Tasa de inversión respecto al PIB</t>
  </si>
  <si>
    <t>Tasa de inversión privada respecto al PIB</t>
  </si>
  <si>
    <t>Tasa de inversión pública respecto al PIB</t>
  </si>
  <si>
    <t>EJE 1: ACTIVIDADES ECONÓMICAS PRODUCTIVAS</t>
  </si>
  <si>
    <t>EJE 2: INFRAESTRUCTURA LOGÍSTICA, DE TRANSPORTE Y DE COMUNICACIONES</t>
  </si>
  <si>
    <t>EJE 4: EMPLEO E INGRESOS</t>
  </si>
  <si>
    <t>EJE 5: REDUCCIÓN DE LA POBREZA</t>
  </si>
  <si>
    <t>EJE 6: CRECIMIENTO ECONÓMICO</t>
  </si>
  <si>
    <t>SD</t>
  </si>
  <si>
    <t xml:space="preserve">Elevar la presión tributaria como % del PIB </t>
  </si>
  <si>
    <t>Regularización</t>
  </si>
  <si>
    <t>Persona Natural</t>
  </si>
  <si>
    <t>ISC</t>
  </si>
  <si>
    <t>Número de Parques Industriales potenciados que promueven innovación tecnológica y el desarrollo productivo.</t>
  </si>
  <si>
    <t>Otros (Pescadores)</t>
  </si>
  <si>
    <t>Trabajadores Asegurados Agrarios</t>
  </si>
  <si>
    <t>Brecha Salarial de Género</t>
  </si>
  <si>
    <t>Titulares</t>
  </si>
  <si>
    <t xml:space="preserve">Tasa de actividad de hombres y mujeres,  por grandes grupos de edad </t>
  </si>
  <si>
    <t>Tasa de informalidad laboral para los casos de mujeres y hombres</t>
  </si>
  <si>
    <t>Total Nacional</t>
  </si>
  <si>
    <t>Informes</t>
  </si>
  <si>
    <t>Reportes</t>
  </si>
  <si>
    <t>RMV</t>
  </si>
  <si>
    <t>Trabajador familiar</t>
  </si>
  <si>
    <t>Distritos con cobertura Internet</t>
  </si>
  <si>
    <t>EJE 3: POLÍTICA FISCAL</t>
  </si>
  <si>
    <t>Sin dato</t>
  </si>
  <si>
    <t>Incremento del Gasto de Inversión para cierre de brechas según prioridades con respecto al año base 2015.</t>
  </si>
  <si>
    <t xml:space="preserve">Total Previsional </t>
  </si>
  <si>
    <t>Pago de Deuda</t>
  </si>
  <si>
    <t>Ministerio de Comercio Exterior y Turismo - MINCETUR</t>
  </si>
  <si>
    <t>Ministerio de Transportes y Comunicaciones - MTC</t>
  </si>
  <si>
    <t>Ministerio de la Producción - PRODUCE / Ministerio de Comercio Exterior y Turismo - MINCETUR / Ministerio de Agricultura y Riego - MINAGRI</t>
  </si>
  <si>
    <t>Ministerio de la Producción - PRODUCE / Ministerio de Comercio Exterior y Turismo - MINCETUR / Ministerio de Agricultura y Riego - MINAGRI / COFIDE</t>
  </si>
  <si>
    <t>Ministerio de la Producción - PRODUCE</t>
  </si>
  <si>
    <t>EJE 7: DESARROLLO ECONÓMICO DE LAS AREAS RURALES DEL PAIS</t>
  </si>
  <si>
    <t>Agricultores familiares</t>
  </si>
  <si>
    <t>Millones de soles</t>
  </si>
  <si>
    <t>Número Proyectos, beneficiarios y Monto Invertido</t>
  </si>
  <si>
    <t>Número de Agricultores Familiares que reciben asistencia técnica</t>
  </si>
  <si>
    <t>Agricultores</t>
  </si>
  <si>
    <t xml:space="preserve">Número de agricultores beneficiarios del Programa Sierra Exportadora - MINAGRI </t>
  </si>
  <si>
    <t xml:space="preserve">Hogares Rurales </t>
  </si>
  <si>
    <t>Número de Programas y proyectos de investigación implementados en apoyo de la AF por INIA, GOREs, Universidades e Institutos tecnológicos)</t>
  </si>
  <si>
    <t>Proyectos</t>
  </si>
  <si>
    <t>Agricultores familiares  que usan semillas y ganado mejorado</t>
  </si>
  <si>
    <t>Número de AF que participan de agricultura orgánica y ecológica.</t>
  </si>
  <si>
    <t xml:space="preserve">Area agrícola que usa riego tecnificado (has) </t>
  </si>
  <si>
    <t>Superficie con cultivo bajo riego</t>
  </si>
  <si>
    <t>Superficie agrícola bajo riego tecnificado</t>
  </si>
  <si>
    <t>Costa</t>
  </si>
  <si>
    <t>Sierra</t>
  </si>
  <si>
    <t>Selva</t>
  </si>
  <si>
    <t>Número de municipios implementando “Saberes productivos” incorporando a PAM</t>
  </si>
  <si>
    <t>Municipios rurales</t>
  </si>
  <si>
    <t>Porcentaje de productores agropecuarios que siembran tomando en cuenta la vocación agrícola de sus tierras</t>
  </si>
  <si>
    <t>Productores agropecuarios</t>
  </si>
  <si>
    <t>Porcentaje de productores agropecuarios que han sido capacitados sobre instalación y manejo de pastos en los últimos tres años.</t>
  </si>
  <si>
    <t>Porcentaje de productores agropecuarios que usan fertilizantes y/o abonos y realizan prácticas adecuadas en el uso de estos insumos agrícolas.</t>
  </si>
  <si>
    <t>Porcentaje de productores agropecuarios que usan plaguicidas y realizan prácticas adecuadas en el uso de este insumo agrícola.</t>
  </si>
  <si>
    <t>Porcentaje de productores/as agropecuarios/as que cuentan con sistema de riego tecnificado.</t>
  </si>
  <si>
    <t>Hectárea</t>
  </si>
  <si>
    <t>Porcentaje de productores/as agropecuarios/as que cuentan con sistema de riego y realizan prácticas adecuadas de riego según sus cultivos y tierras</t>
  </si>
  <si>
    <t>Número de agricultores familiares organizados en gremios y asociaciones</t>
  </si>
  <si>
    <t>Número de organizaciones gremiales y asociativas reconocidas públicamente</t>
  </si>
  <si>
    <t>Organzaciones gremiales</t>
  </si>
  <si>
    <t>Número de programas y proyectos públicos implementados y con recursos para apoyar a las organizaciones de AF</t>
  </si>
  <si>
    <t>Programas y proyectos</t>
  </si>
  <si>
    <t>Número de proyectos y actividades implementados  con el apoyo del Estado  para apoyar la mejora de las  capacidades de agricultores familiares</t>
  </si>
  <si>
    <t>Exportaciones</t>
  </si>
  <si>
    <t>Importaciones</t>
  </si>
  <si>
    <t>Número de municipalidades que realizan acciones de fomento a la artesanía</t>
  </si>
  <si>
    <t>Volúmenes de compra de insumos nacionales producidos por la agricultura familiar.</t>
  </si>
  <si>
    <t>Volúmen de compra</t>
  </si>
  <si>
    <t>Volúmenes y valor  de productos de la agricultura familiar exportados.</t>
  </si>
  <si>
    <t xml:space="preserve">Inversión pública para promover la diversificación productiva en el ámbito rural </t>
  </si>
  <si>
    <t>Inversión pública</t>
  </si>
  <si>
    <t>Proyectos y actividades</t>
  </si>
  <si>
    <t xml:space="preserve">Planes de Negocios </t>
  </si>
  <si>
    <t>Número de proyectos financiados con recursos públicos para apoyar la asociatividad empresarial, estudios de producción de cultivos nativos y naturales de AF</t>
  </si>
  <si>
    <t>Proyectos financiados</t>
  </si>
  <si>
    <t>Agrícola</t>
  </si>
  <si>
    <t>Pecuaria</t>
  </si>
  <si>
    <t>Porcentaje de alimentos producidos por AF a nivel nacional</t>
  </si>
  <si>
    <t>Alimentos</t>
  </si>
  <si>
    <t>Número de programas y proyectos  implementados para favorecer la producción de alimentos e innovación</t>
  </si>
  <si>
    <t>Caña de Azucar</t>
  </si>
  <si>
    <t>Alfalfa</t>
  </si>
  <si>
    <t>Papa</t>
  </si>
  <si>
    <t>Arróz en cáscara</t>
  </si>
  <si>
    <t>Plátano</t>
  </si>
  <si>
    <t>Maíz amarillo duro</t>
  </si>
  <si>
    <t>Leche fresca</t>
  </si>
  <si>
    <t>Aves</t>
  </si>
  <si>
    <t>Vacuno</t>
  </si>
  <si>
    <t>Porcino</t>
  </si>
  <si>
    <t>Alpaca</t>
  </si>
  <si>
    <t>Café</t>
  </si>
  <si>
    <t>Uva fresca</t>
  </si>
  <si>
    <t>Espárrago</t>
  </si>
  <si>
    <t>Palta</t>
  </si>
  <si>
    <t>Quinua</t>
  </si>
  <si>
    <t>Cacao</t>
  </si>
  <si>
    <t>Sistema Nacional</t>
  </si>
  <si>
    <t>Número de organizaciones de agricultores participando en Comisiones regionales y locales de SAN</t>
  </si>
  <si>
    <t>Organizaciones de agricultores</t>
  </si>
  <si>
    <t>Número de programas y proyectos sobre seguridad alimentaria implementados en apoyo a  AF y # de AF beneficiados</t>
  </si>
  <si>
    <t>Porcentaje de participación de la producción de AF en el volumen de la producción nacional alimentaria</t>
  </si>
  <si>
    <t>Volumen de producción</t>
  </si>
  <si>
    <t>Fondos públicos destinados a la SAN (Millones de soles corrientes)</t>
  </si>
  <si>
    <t>Gobierno Nacional</t>
  </si>
  <si>
    <t>PPR implementado para canalizar fondos públicos en SAN</t>
  </si>
  <si>
    <t>PPRs</t>
  </si>
  <si>
    <t>Instancia de monitoreo SAN  en funcionamiento</t>
  </si>
  <si>
    <t>Instancia de Monitoreo</t>
  </si>
  <si>
    <t>Informes anuales sobre situación SAN producidos por Ejecutivo</t>
  </si>
  <si>
    <t>Informes Anuales</t>
  </si>
  <si>
    <t>Informes anuales sobre SAN aprobados por el Congreso</t>
  </si>
  <si>
    <t>Porcentaje de centros poblados con energía electrica para uso productivo</t>
  </si>
  <si>
    <t>Centros poblados</t>
  </si>
  <si>
    <t>Porcentaje de viviendas que tienen acceso a la energía eléctrica mediante red pública todos los días de la semana.</t>
  </si>
  <si>
    <t>Viviendas</t>
  </si>
  <si>
    <t>Porcentaje de distritos rurales que cuentan con una cabina pública de internet</t>
  </si>
  <si>
    <t>distritos rurales</t>
  </si>
  <si>
    <t>Número de minutos para llegar un centro de comercio</t>
  </si>
  <si>
    <t>(pasar de 70 a 49 minutos).</t>
  </si>
  <si>
    <t>Minutos</t>
  </si>
  <si>
    <t>Número de Hectáreas de cultivo recuperadas</t>
  </si>
  <si>
    <t>Héctareas de cultivo</t>
  </si>
  <si>
    <t>Número de Kilómetros de infraestructura de riego recuperadas en sierra y selva</t>
  </si>
  <si>
    <t>Número de mercados locales con servicios básicos para comercialización agraria</t>
  </si>
  <si>
    <t>Mercados locales</t>
  </si>
  <si>
    <t>CR afirmados reparados</t>
  </si>
  <si>
    <t>CR afirmados construidos</t>
  </si>
  <si>
    <t>CR sin afirmar reparados</t>
  </si>
  <si>
    <t>CR sin afirmar construidos</t>
  </si>
  <si>
    <t>Número de líderes y lideresas rurales participando en procesos de capacitación</t>
  </si>
  <si>
    <t>Líderes rurales</t>
  </si>
  <si>
    <t xml:space="preserve">Número de proyectos y actividades implementados  para la mejora de capacidades e iniciativas productivas de comunidades </t>
  </si>
  <si>
    <t>Número de  programas y proyectos implementados  de apoyo a la diversificación productiva rural</t>
  </si>
  <si>
    <t>Porcentaje de familias rurales que incrementa su ingresos no agrarios</t>
  </si>
  <si>
    <t>Número de proyectos y actividades  no agrarios para el sector rural  implementados por Gobiernos regionales y locales</t>
  </si>
  <si>
    <t>Número de mujeres, jóvenes, adultos mayores que han participado de actividades de capacitación laboral</t>
  </si>
  <si>
    <t>Capacitación laboral</t>
  </si>
  <si>
    <t>Número y porcentaje de mujeres en la producción agropecuaria</t>
  </si>
  <si>
    <t xml:space="preserve">Número promedio de superficie agrícola y no agrícola que conducen las mujeres </t>
  </si>
  <si>
    <t xml:space="preserve">Número y porcentaje de productoras agropecuarias que gestionaron y accedieron a un crédito </t>
  </si>
  <si>
    <t>Porcentaje de superficie  agrícola cultivada que conducen las mujeres por tipo de riego</t>
  </si>
  <si>
    <t>Cultivo bajo riego</t>
  </si>
  <si>
    <t>Cultivo bajo secano</t>
  </si>
  <si>
    <t>Porcentaje de mujeres productoras agropecuarias por régimen de tenencia de parcelas</t>
  </si>
  <si>
    <t>Propietarias</t>
  </si>
  <si>
    <t xml:space="preserve"> Comuneras</t>
  </si>
  <si>
    <t>Arrendatarias</t>
  </si>
  <si>
    <t>Posesionarias</t>
  </si>
  <si>
    <t>Otros</t>
  </si>
  <si>
    <t>Porcentaje de superficie agrícola cultivada por mujeres y hombres destinada a la venta</t>
  </si>
  <si>
    <t>Porcentaje de superficie agrícola cultivada por mujeres y hombres destinada al autoconsumo</t>
  </si>
  <si>
    <t xml:space="preserve">Porcentaje de mujeres que conducen parcelas por condición de tenencia de título de propiedad </t>
  </si>
  <si>
    <t>Número de mujeres conductoras de parcelas que reciben asistencia técnica</t>
  </si>
  <si>
    <t>Adultos Mayores</t>
  </si>
  <si>
    <t>Resultados anuales de Encuestas y Censo Agrario Continuo</t>
  </si>
  <si>
    <t>Resulatdos Encuestas</t>
  </si>
  <si>
    <t>Proceso de reestructuración MINAGRI culminado, recogiendo aportes de agricultores</t>
  </si>
  <si>
    <t>Número de Direcciones Regionales Agrarias relanzadas funcionando</t>
  </si>
  <si>
    <t>Direcciones Regionales Agrarias</t>
  </si>
  <si>
    <t xml:space="preserve">Presupuesto asignado a DRAs en cada región </t>
  </si>
  <si>
    <t>Presupuesto</t>
  </si>
  <si>
    <t>Presupuesto asignado a agencias agrarias por región</t>
  </si>
  <si>
    <t>Número de Comisiones de coordinación agraria funcionando a nivel nacional</t>
  </si>
  <si>
    <t>Comisiones de Coordinación</t>
  </si>
  <si>
    <t>Número de Planes de desarrollo concertado actualizados incluyendo acciones para actividad agropecuaria</t>
  </si>
  <si>
    <t>Número de Informes Anuales  de monitoreo publicados sobre situación de estrategias y planes agrarios</t>
  </si>
  <si>
    <t>Porcentaje de productores agropecuarios organizados y gestionando empresarialmente a través de sus organizaciones.</t>
  </si>
  <si>
    <t>Porcentaje de productores agropecuarios que utilizan semillas de alta calidad</t>
  </si>
  <si>
    <t>Porcentaje de productores agropecuarios que utilizan reproductores de alta calidad</t>
  </si>
  <si>
    <t>Porcentaje de productores agropecuarios organizados que acceden a infraestructura de acopio y equipamiento para la comercialización de sus productos.</t>
  </si>
  <si>
    <t>Porcentaje de productores agropecuarios que acceden a servicios financieros formales.</t>
  </si>
  <si>
    <t>Porcentaje de productores agropecuarios que utilizan servicios de información agropecuaria.</t>
  </si>
  <si>
    <t>Porcentaje de comunidades campesinas y nativas tituladas</t>
  </si>
  <si>
    <t>Porcentaje de predios con ficha de registro catastral</t>
  </si>
  <si>
    <t>Predios</t>
  </si>
  <si>
    <t>Número de patentes inscritas a partir de conocimientos tradicionales.</t>
  </si>
  <si>
    <t>Patentes</t>
  </si>
  <si>
    <t>Agricultores y comunidades</t>
  </si>
  <si>
    <t>R.35.7</t>
  </si>
  <si>
    <t>Portales web de los Gobiernos Regionales</t>
  </si>
  <si>
    <t>Ministerio de Economía y Finanzas, Ministerio de Agricultura y Riego, Ministerio de Desarrollo e Inclusión Social , Minsiterio de la Producción.</t>
  </si>
  <si>
    <t>Ministerio de Economía y Finanzas, Gobiernos Regionales.</t>
  </si>
  <si>
    <t>Ministerio de Economía y Finanzas, Gobiernos Locales, INEI Registro Nacional de Municipalidades RENAMU</t>
  </si>
  <si>
    <t>Ministerio de Agricultura y Riego, INEI IV CENAGRO y Censos continuos</t>
  </si>
  <si>
    <t>INEI Censos Continuos, Ministerio de Agricultura y Riego, Gobiernos Regionales</t>
  </si>
  <si>
    <t>Ministerio de Agricultura y Riego - AGRORURAL, Gobiernos Regionales</t>
  </si>
  <si>
    <t>INIA, CONCYTEC, Gobiernos Regionales.</t>
  </si>
  <si>
    <t>INEI CENAGRO, Ministerio de Agricultura y Riego</t>
  </si>
  <si>
    <t>INEI CENAGRO, Asociación Nacional de Productores Ecológicos ANPE</t>
  </si>
  <si>
    <t>INEI CENAGRO, Ministerio de Agricultura y Riego, Gobiernos Regionales.</t>
  </si>
  <si>
    <t>Ministerio de Agricultura y Riego</t>
  </si>
  <si>
    <t>Ministerio de Economía y Finanzas, Ministerio de Agricultura y Riego</t>
  </si>
  <si>
    <t>FAO-Analisis de compra publica de alimentos en Peru , MIDIS, MINAGRI, MINDEF, MINSA, Municipalidades, Universidades.</t>
  </si>
  <si>
    <t>MINAGRI, PRODUCE, MINCETUR, MINDEF, MINSA, MIDIS, Gobiernos Regionales, Municipalidades.</t>
  </si>
  <si>
    <t>Ministerio de Economía y Finanzas, Ministerio de la Producción</t>
  </si>
  <si>
    <t>MINAGRI, MEF, Gobiernos Regionales, Municipalidades.</t>
  </si>
  <si>
    <t>MINAGRI Sierra Exportadora, Ministerio de Economía y Finanzas.</t>
  </si>
  <si>
    <t>CONCYTEC, INIA, MEF, Universidades</t>
  </si>
  <si>
    <t>Instituto Nacional de Estadística e Informática INEI, Ministerio de Agricultura y Riego</t>
  </si>
  <si>
    <t>MINAGRI, MINSA, MINAM, MIDIS. Gobiernos Regionales, Municipalidades</t>
  </si>
  <si>
    <t>Ministerio de Agricultura y Riego, Gobiernos Regionales, Municipalidades</t>
  </si>
  <si>
    <t>Ministerio de Agricultura y Riego MINAGRI (Mapeo de programas, proyectos y actividades que tienen impacto en la implementación del PNSAN 2015</t>
  </si>
  <si>
    <t>MEF, MINAGRI, Comisión Multisectorial SAN</t>
  </si>
  <si>
    <t>Presidencia del Consejo de Ministros PCM, MINAGRI, Comisión Multisectorial SAN</t>
  </si>
  <si>
    <t>Congreso, Presidencia del Consejo de Ministros PCM, Comisión Multisectorial SAN</t>
  </si>
  <si>
    <t>INEI. Informe Técnico Condiciones de Vida Perú MEM</t>
  </si>
  <si>
    <t xml:space="preserve">Ministerio de Agricultura y Riego MINAGRI </t>
  </si>
  <si>
    <t>INEI IV CENAGRO, Ministerio de Agricultura y Riego MINAGRI, MIDIS, MINAM</t>
  </si>
  <si>
    <t>Gobiernos Regionales, Ministerio de Cultura MINCUL</t>
  </si>
  <si>
    <t>Ministerio de Agricultura y Riego MINAGRI, Ministerio de la Producción PRODUCE, Ministerio de Cultura MINCUL, MTC, MEF</t>
  </si>
  <si>
    <t>INEI Instituto Nacional de Estadística e Informática, Ministerio de Economía y Finanzas.</t>
  </si>
  <si>
    <t>Gobiernos Regionales, Municipalidades, Registro Nacional de Municipalidades RENAMU 2014, Ministerio de Economía y Finanzas.</t>
  </si>
  <si>
    <t>INEI Instituto Nacional de Estadística e Informática, Ministerio de Agricultura y Riego MINAGRI</t>
  </si>
  <si>
    <t>Ministerio de Agricultura y Riego MINAGRI, Gobiernos Regionales</t>
  </si>
  <si>
    <t>Ministerio de Agricultura y Riego MINAGRI</t>
  </si>
  <si>
    <t>Ministerio de Economía y Finanzas MEF, Gobiernos Regionales</t>
  </si>
  <si>
    <t>MINAGRI, PCM, Gobiernos Regionales, Municipalidades, Organizaciones Agrarias.</t>
  </si>
  <si>
    <t>MINAGRI, Gobiernos Regionales, Municipalidades, Organizaciones Agrarias.</t>
  </si>
  <si>
    <t>Gobiernos Regionales, Municipalidades, CEPLAN, MEF</t>
  </si>
  <si>
    <t>Ministerio de Agricultura y Riego MINAGRI (PTRP L216 Peru –BID), Gobiernos Regionales</t>
  </si>
  <si>
    <t>Catastro Rural Nacional, MINAGRI, SUNARP, Gobiernos Regionales.</t>
  </si>
  <si>
    <t>Ministerio de Agricultura y Riego MINAGRI, Gobiernos Regionales, INEI CENAGRO</t>
  </si>
  <si>
    <t>INDECOPI, Ministerio de Agricultura y Riego MINAGRI, Ministerio del Ambiente MINAM, Ministerio de Cultura MINCUL</t>
  </si>
  <si>
    <t>Autoridad Nacional del Agua ANA - MINAGRI, Junta Nacional de Usuarios</t>
  </si>
  <si>
    <t>Autoridad Nacional del Agua ANA - MINAGRI, Junta Nacional de Usuarios, Gobiernos Regionales, Municipalidades</t>
  </si>
  <si>
    <t>Estadística Institucional Essalud, Instituto Nacional de Estadística e Informática INEI</t>
  </si>
  <si>
    <t>Total niveles de Gobierno</t>
  </si>
  <si>
    <t>Actividades</t>
  </si>
  <si>
    <t>Número de Proyectos de Inversión pública (PIPs) para apoyar Agricultura Familiar  concluidos satisfactoriamente cada año por Gobierno Nacional</t>
  </si>
  <si>
    <t>Número de PIPs para apoyar AF  concluidos satisfactoriamente cada año por Gobiernos Regionales</t>
  </si>
  <si>
    <t>Número de PIPs para apoyar AF  concluidos satisfactoriamente cada año por Gobiernos Locales</t>
  </si>
  <si>
    <t>Número de agricultores que participa en sistemas de extensión de agricultor a agricultor (yachachiqs, camayoq, entre otros)</t>
  </si>
  <si>
    <t>Número de provincias que cuentan con agencias agrarias funcionando y prestando asistencia tecnica a agricultores</t>
  </si>
  <si>
    <t>Productos</t>
  </si>
  <si>
    <t>Incremento del número de aeropuertos que reciban vuelos internacionales.</t>
  </si>
  <si>
    <t>VII. LINEAMIENTO DE POLÍTICA: Promover el incremento del Tráfico Aéreo.</t>
  </si>
  <si>
    <t>IX. LINEAMIENTO DE POLÍTICA: Mejorar los ingresos del gobierno central.</t>
  </si>
  <si>
    <t>XI. LINEAMIENTO DE POLÍTICA: Contribuir a la reducción de la informalidad laboral.</t>
  </si>
  <si>
    <t xml:space="preserve">XIV. LINEAMIENTO DE POLÍTICA: Lograr un crecimiento económico sostenido, sostenible, inclusivo, diversificado, y con niveles superiores al de la media latinoamericana. </t>
  </si>
  <si>
    <t>XVI. LINEAMIENTO DE POLÍTICA: Apoyar el establecimiento de una política nacional de Seguridad Alimentaria y Nutricional que  garantice la alimentación y nutrición de la población en todo momento.</t>
  </si>
  <si>
    <t>XVII. LINEAMIENTO DE POLÍTICA: Desarrollo de institucionalidad, participación y protección de derechos de población rural</t>
  </si>
  <si>
    <t>Número de agricultores familiares que desarrollan actividades forestales y forestería</t>
  </si>
  <si>
    <t>S.D.</t>
  </si>
  <si>
    <t>Hectáreas</t>
  </si>
  <si>
    <t>DIMENSIÓN ECONÓMICA</t>
  </si>
  <si>
    <t>PRIMER DERECHO: AL NOMBRE Y A LA IDENTIDAD</t>
  </si>
  <si>
    <t>I. LINEAMIENTO DE POLÍTICA:  Universalizar el acceso al nombre y a un documento de identidad</t>
  </si>
  <si>
    <t>R.1: Todas las personas tienen asegurado el derecho al nombre y a un documento de identidad de manera universal y oportuna desde el nacimiento</t>
  </si>
  <si>
    <t>Niñas y niños cuentan con certificado de nacido vivo en línea</t>
  </si>
  <si>
    <t>NACIONAL (N°)</t>
  </si>
  <si>
    <t>NACIONAL (%)</t>
  </si>
  <si>
    <t xml:space="preserve">Niños y niñas  (menores) de 6 a 59 meses se encuentran inscritos en la Municipalidad / Oficina Registral de la RENIEC, urbano y rural </t>
  </si>
  <si>
    <t>Urbano (%)</t>
  </si>
  <si>
    <t>Rural (%)</t>
  </si>
  <si>
    <t>Niños y niñas menores de 1 año, cuentan con DNI vigente</t>
  </si>
  <si>
    <t>Niños y niñas entre 1 y 5 años, cuentan con DNI vigente</t>
  </si>
  <si>
    <t>Niños y niñas entre 6 y 11 años, cuentan con DNI vigente</t>
  </si>
  <si>
    <t xml:space="preserve">Adolescentes entre 12 y 17 años, cuentan con DNI vigente </t>
  </si>
  <si>
    <t>Hombres y mujeres de 18 a 64 años de edad,  cuentan con DNI vigente</t>
  </si>
  <si>
    <t>HOMBRE</t>
  </si>
  <si>
    <t>MUJER</t>
  </si>
  <si>
    <t>Hombres y mujeres de 65 años a más, cuentan con DNI vigente</t>
  </si>
  <si>
    <t xml:space="preserve">Personas menores de 18 años con DNI, con discapacidad declarada, por sexo </t>
  </si>
  <si>
    <t>Personas mayores de 18 años con DNI, con discapacidad declarada,  por sexo</t>
  </si>
  <si>
    <t>I.M. Indicador de Monitoreo</t>
  </si>
  <si>
    <t>SEGUNDO DERECHO: AL BUEN INICIO A LA VIDA Y A LA SALUD</t>
  </si>
  <si>
    <t>II. LINEAMIENTO DE POLÍTICA:  Garantizar el buen inicio a la vida y la salud en todas las etapas de la vida, respetando la cultura y priorizando las zonas rurales y poblaciones nativas, a fin de reducir brechas urbano - rurales</t>
  </si>
  <si>
    <t>Nº de muertes maternas</t>
  </si>
  <si>
    <t>NACIONAL (RMM)</t>
  </si>
  <si>
    <t>% Muerte Materna por Grupo de Edad</t>
  </si>
  <si>
    <t>% Gestantes o puérperas vacunadas contra la Influenza</t>
  </si>
  <si>
    <t>% Gestantes vacunadas contra Difteria y Tétanos</t>
  </si>
  <si>
    <t>% Madres que recibieron seis o más controles prenatales, urbano y rural</t>
  </si>
  <si>
    <t>% de partos atendidos por profesionales de salud, urbano y rural</t>
  </si>
  <si>
    <t>% de partos por cesárea, urbano y rural</t>
  </si>
  <si>
    <t>Nº de partos atendidos por el SIS en adolescentes entre 10 y 17 años</t>
  </si>
  <si>
    <t>% Uso actual de métodos de planificación familiar entre mujeres sexualmente activas según tipo  y grupo de edad</t>
  </si>
  <si>
    <t>15-19 años</t>
  </si>
  <si>
    <t>20-24 años</t>
  </si>
  <si>
    <t>25-29 años</t>
  </si>
  <si>
    <t>30-34 años</t>
  </si>
  <si>
    <t>35-39 años</t>
  </si>
  <si>
    <t>40-44 años</t>
  </si>
  <si>
    <t xml:space="preserve">N° de muertes neonatales </t>
  </si>
  <si>
    <t>N° de muertes fetales</t>
  </si>
  <si>
    <t>Proporción de recien nacidos que alcanzaron un peso mayor a 2500 gr, urbano y rural</t>
  </si>
  <si>
    <t>% de niños y niñas nacidos antes de las 37 semanas (prematuros), urbano y rural</t>
  </si>
  <si>
    <t>Proporción de recien nacidos con edad gestacional entre 37 y 41 semanas</t>
  </si>
  <si>
    <t>NACIONAL (TMP)</t>
  </si>
  <si>
    <t>NACIONAL (TMN)</t>
  </si>
  <si>
    <t>% de niños y niñas menores de 36 meses con todas sus vacunas para su edad (incluye las indicadas en el Cuadro 08 y 09 más 2 Dosis contra la Influenza, 1 Dosis SPR, 1 Dosis Antiamarílica y 1 Dosis Refuerzo DPT; según RM Nº 610-2007/MINSA)</t>
  </si>
  <si>
    <t>% de niños y niñas menores de 24 meses con vacunas contra el rotavirus y el neumococo para su edad</t>
  </si>
  <si>
    <t>Nº de niñas de 10 a 12 años de edad que tienen su esquema completo de vacunación contra el virus de papiloma humano</t>
  </si>
  <si>
    <t>% Población afiliada a algún seguro de salud, según área de residencia (urbana y rural) y tipo</t>
  </si>
  <si>
    <t>% Población menor de 18 años de edad con seguro de salud, según área de residencia (urbana y rural) y tipo</t>
  </si>
  <si>
    <t>% Población joven de 15 a 29 años de edad afiliada a un seguro de salud, según sexo, y área de residencia</t>
  </si>
  <si>
    <t xml:space="preserve">HOMBRE </t>
  </si>
  <si>
    <t>% de personas con discapacidad  afiliados a algún sistema de salud, por área y tipo</t>
  </si>
  <si>
    <t>N° de niños y niñas de instituciones educativas en los niveles preescolar y primaria, del ámbito de Qali Warma, atendidos por el Plan de Salud Escolar</t>
  </si>
  <si>
    <t xml:space="preserve">2´241,718 escolares </t>
  </si>
  <si>
    <t>Tasa neta de matrícula de niñas y niños de 0 a 2 años, en cunas, cunas – jardín y programas no escolarizados de educación incial, por área y sexo</t>
  </si>
  <si>
    <t>Número de niñas y niños en zonas de pobreza y pobreza extrema atendidos en el servicio de "Cuidado diurno"-CUNAMÁS</t>
  </si>
  <si>
    <t>N° de familias en zonas de pobreza y pobreza extrema usuarias del servicio de "Acompañamiento a Familias"-CUNAMÁS</t>
  </si>
  <si>
    <t>(*)</t>
  </si>
  <si>
    <t>NACIONAL</t>
  </si>
  <si>
    <t xml:space="preserve">N° y % de Adolescentes de 12 a 17 años de edad que reciben una atención integral de Salud </t>
  </si>
  <si>
    <t>% Adolescentes de 15 a 19 años que ya son madres o están embarazadas por primera vez, urbano y rural</t>
  </si>
  <si>
    <t>Ya son madres (%)</t>
  </si>
  <si>
    <t>Embarazadas por 1era vez (%)</t>
  </si>
  <si>
    <t>N°  de escolares entre los 10 y 14 años que cuentan con información de prevención de la violencia sexual</t>
  </si>
  <si>
    <t>N° y % establecimientos de salud con servicios diferenciados para adolescentes de 12 a 17 años, implementados y funcionando</t>
  </si>
  <si>
    <t>N° de Instituciones educativas de educación básica regular que brindan educación sexual integral y que cuentan con condiciones y recursos para su  implementación.</t>
  </si>
  <si>
    <t>I.M. Indicador de Monitoreo/ (*) Indicadores a construir a partir de la información del MINEDU</t>
  </si>
  <si>
    <t>De 0 a 4 años</t>
  </si>
  <si>
    <t>De 5 a 9 años</t>
  </si>
  <si>
    <t>De 15 a 19 años</t>
  </si>
  <si>
    <t>De 20 a 24 años</t>
  </si>
  <si>
    <t>De 30 a 34 años</t>
  </si>
  <si>
    <t>De 35 a 39 años</t>
  </si>
  <si>
    <t xml:space="preserve">De 40 a 44 años </t>
  </si>
  <si>
    <t>De 45 a 49 años</t>
  </si>
  <si>
    <t>Número de casos de VIH</t>
  </si>
  <si>
    <t>Población joven de 15 a 29 años de edad que conocen las formas de prevenir y rechazan ideas erróneas de transmisión del VIH</t>
  </si>
  <si>
    <t>Mujeres jóvenes de 15 a 29 años de edad que conocen de ITS</t>
  </si>
  <si>
    <t xml:space="preserve">% de mujeres que reciben consejería o tratamiento  para ITS </t>
  </si>
  <si>
    <t>N° de Casos de Hepatitis B (confirmados + probables)</t>
  </si>
  <si>
    <t>N° de Casos de Dengue (confirmados)</t>
  </si>
  <si>
    <t>N°  Casos Nuevos de TB</t>
  </si>
  <si>
    <t>N° Casos Nuevos de TB Pulmonar FP</t>
  </si>
  <si>
    <t>I.M. Indicador de Monitoreo/ (*) Indicador a construir a partir de la información del MINSA</t>
  </si>
  <si>
    <t>N° de mujeres y hombres con problemas de salud mental atendidos</t>
  </si>
  <si>
    <t xml:space="preserve">N° de jóvenes con problemas de salud mental atendidos </t>
  </si>
  <si>
    <t>Prevalencia de consumo de drogas legales e ilegales, por sexo, edad y tipo (tabaco, alcohol, marihuana y otros)</t>
  </si>
  <si>
    <t>Tabaco (%)</t>
  </si>
  <si>
    <t>Hombre</t>
  </si>
  <si>
    <t>Mujer</t>
  </si>
  <si>
    <t>Alcohol (%)</t>
  </si>
  <si>
    <t xml:space="preserve">Hombre </t>
  </si>
  <si>
    <t>Marihuana (%)</t>
  </si>
  <si>
    <t>PBC (%)</t>
  </si>
  <si>
    <t>CL. Cocaína (%)</t>
  </si>
  <si>
    <t xml:space="preserve">Prevalencia de consumo de drogas  en jóvenes de 19 a 24 años, por  tipo </t>
  </si>
  <si>
    <t>1.9.</t>
  </si>
  <si>
    <t>Prevalencia de personas con HTA de 15 a más años</t>
  </si>
  <si>
    <t>Prevalencia de personas con Diabetes de 15 a más años</t>
  </si>
  <si>
    <t>Población adulta mayor con diabetes mellitus y tratamiento en los últimos 12 meses, por área urbano y rural</t>
  </si>
  <si>
    <t>Porcentaje de personas de 15 y más años de edad con exceso de peso</t>
  </si>
  <si>
    <t>% de población adulta mayor afectada por algún problema de salud crónico, por área urbana y rural y sexo</t>
  </si>
  <si>
    <t xml:space="preserve">HOMBRE RURAL </t>
  </si>
  <si>
    <t xml:space="preserve">MUJER RURAL </t>
  </si>
  <si>
    <t>HOMBRE URBANO</t>
  </si>
  <si>
    <t>MUJER URBANA</t>
  </si>
  <si>
    <t>% de población adulta mayor con algún problema de salud en las últimas cuatro semanas</t>
  </si>
  <si>
    <t>NACIONAL(%)</t>
  </si>
  <si>
    <t xml:space="preserve"> N° de personas adultas mayores con inmunización en influenza.</t>
  </si>
  <si>
    <t>I.M. Indicador de Monitoreo/ (*) Indicadores a construir a partir de la información del MINSA</t>
  </si>
  <si>
    <t>N° de personas adultas mayores atendidas en establecimientos de salud</t>
  </si>
  <si>
    <t>N° de establecimientos de salud con especialidad geriátrica y gerontológica</t>
  </si>
  <si>
    <t>78 (nivel II y III)</t>
  </si>
  <si>
    <t>III. LINEAMIENTO DE POLÍTICA: Garantizar  la continuidad del crecimiento y una vida saludable sin anemia y desnutrición crónica, desde la concepción</t>
  </si>
  <si>
    <t>% de mujeres en edad fértil (15 a 49 años) con anemia</t>
  </si>
  <si>
    <t>Nacional (%)</t>
  </si>
  <si>
    <t>% de mujeres en edad fértil con sobrepeso u obesidad</t>
  </si>
  <si>
    <t>% de madres gestantes con anemia</t>
  </si>
  <si>
    <t>% de madres gestantes que acceden a sulfato ferroso en el último nacimiento</t>
  </si>
  <si>
    <t>% de mujeres que han tenido hijos los últimos 5 años y que han recibido 90 o mas tabletas de hierro y ácido fólico</t>
  </si>
  <si>
    <t>% de niños y niñas menores de 6 meses con lactancia materna exclusiva, por área urbana y rural</t>
  </si>
  <si>
    <t>% de niños y niñas menores de 5 años con desnutrición crónica (OMS), por área urbana y rural</t>
  </si>
  <si>
    <t>% de niños y niñas con EDAS</t>
  </si>
  <si>
    <t>% de niñas y niños con IRAS</t>
  </si>
  <si>
    <t xml:space="preserve">% de niñas y niños nacidos con bajo peso al nacer </t>
  </si>
  <si>
    <t>% de niñas y niños menores de 36 meses con control de CRED completo</t>
  </si>
  <si>
    <t>% de niños y niñas menores de 3 años que recibieron suplementación de hierro</t>
  </si>
  <si>
    <t>% de hogares con personas adultas mayores beneficiarias de programas alimentarios</t>
  </si>
  <si>
    <t>N° de centros de promoción y vigilancia comunal del cuidado integral de la madre-niño funcionando y que contribuyen al consumo adecuado de alimentos y a la reducción de la desnutrición crónica en niños y niñas</t>
  </si>
  <si>
    <t>1,437 (Año: 2013)</t>
  </si>
  <si>
    <t>NACIONAL (S/.)</t>
  </si>
  <si>
    <t xml:space="preserve">CUARTO DERECHO: A LA EDUCACIÓN DESDE LA PRIMERA INFANCIA </t>
  </si>
  <si>
    <t>IV. LINEAMIENTO DE POLÍTICA: Garantizar el acceso a una educación de calidad, equitativa, inclusiva, oportuna y con valores, desde la primera infancia</t>
  </si>
  <si>
    <t>Tasa neta de asistencia de niñas y niños de 3 a 5 años a Educación Inicial en sus diveras formas de atención (escolarizada y no escolarizada).</t>
  </si>
  <si>
    <t>Tasa neta de asistencia a educación inicial, según área de residencia y sexo</t>
  </si>
  <si>
    <t>Tasa neta de asistencia de niñas y niños de 3 a 5 años a Educación Inicial, con y sin discapacidad</t>
  </si>
  <si>
    <t>Con discapacidad</t>
  </si>
  <si>
    <t>Sin discapacidad</t>
  </si>
  <si>
    <t xml:space="preserve">49,8
</t>
  </si>
  <si>
    <t xml:space="preserve">55,1
</t>
  </si>
  <si>
    <t xml:space="preserve">18,5
</t>
  </si>
  <si>
    <t xml:space="preserve">52,5
</t>
  </si>
  <si>
    <t xml:space="preserve">47,2
</t>
  </si>
  <si>
    <t xml:space="preserve">26,6
</t>
  </si>
  <si>
    <t xml:space="preserve">29,1
</t>
  </si>
  <si>
    <t xml:space="preserve">12,3
</t>
  </si>
  <si>
    <t xml:space="preserve">25,9
</t>
  </si>
  <si>
    <t xml:space="preserve">27,3
</t>
  </si>
  <si>
    <t>% de alumnos indígenas que logran los aprendizajes en comprensión lectora de 4º por lengua indígena y castellano.</t>
  </si>
  <si>
    <t>Tasa neta de asistencia a educación primaria, en niños y niñas, con y sin discapacidad</t>
  </si>
  <si>
    <t xml:space="preserve"> % de escuelas regulares que tienen al menos un niño o niña con discapacidad que reciben servicios de apoyo para la inclusión, primaria</t>
  </si>
  <si>
    <t xml:space="preserve"> % de escuelas regulares que tienen al menos un niño o niña con discapacidad que reciben servicios de apoyo para la inclusión,  secundaria</t>
  </si>
  <si>
    <t>Tasa de conclusión oportuna de secundaria de los jóvenes de 17 a 18 años, a nivel nacional, por población urbana/rural, indígena/no indígena, hombre/mujer</t>
  </si>
  <si>
    <t>% de mujeres que acceden a educación secundaria (matriculadas)</t>
  </si>
  <si>
    <t>Tasa neta de asistencia a educación secundaria de la población joven de 15 años</t>
  </si>
  <si>
    <t>Tasa neta de asistencia a educación secundaria de la población de 12 a 16 años, con y sin discapacidad</t>
  </si>
  <si>
    <t xml:space="preserve"> Nivel de logros de aprendizaje en lectura de los estudiantes de 2° grado de secundaria (*)</t>
  </si>
  <si>
    <t>Nivel de logros de aprendizajes en matemáticas de los estudiantes de 2° grado de secundaria (*).</t>
  </si>
  <si>
    <t>Porcentaje de escuelas que cuentan con acceso a Internet, primaria  (% del total)</t>
  </si>
  <si>
    <t>Porcentaje de escuelas que cuentan con acceso a Internet, secundaria (% del total)</t>
  </si>
  <si>
    <t xml:space="preserve">Número promedio de años de estudio  de la población joven de 25 a 29 años </t>
  </si>
  <si>
    <t>Tasa bruta de asistencia, educación superior (% de población con edades 17-21)</t>
  </si>
  <si>
    <t>% de mujeres entre 17 y 21 años que acceden a la educación superior</t>
  </si>
  <si>
    <t>HOMBRES</t>
  </si>
  <si>
    <t>MUJERES</t>
  </si>
  <si>
    <t>Pobre extremo</t>
  </si>
  <si>
    <t>Tasa de analfabetismo de la población de 15 a más años de edad por área urbano/rural, sexo, indígena/no indígena</t>
  </si>
  <si>
    <t>URBANO</t>
  </si>
  <si>
    <t>RURAL</t>
  </si>
  <si>
    <t>P. INDÍGENA</t>
  </si>
  <si>
    <t>% de población adulta mayor en condición de alfabetismo (analfabeto)</t>
  </si>
  <si>
    <t>% de población con discapacidad en condición de alfabetismo (analfabeto), por sexo</t>
  </si>
  <si>
    <t xml:space="preserve">QUINTO DERECHO: A UNA PROTECCIÓN ESPECIAL PARA POBLACIÓN VULNERABLE Y EN SITUACIÓN DE POBREZA </t>
  </si>
  <si>
    <t>V. LINEAMIENTO DE POLÍTICA: Garantizar una protección especial para población vulnerable y en situación de pobreza, y fortalecer la cobertura de los programas sociales, reduciendo las brechas urbano-rural, indígena/no indígena/ pobre/no pobre y la atención de personas con discapacidad</t>
  </si>
  <si>
    <t>Nº de niños y niñas que viven en centros de protección</t>
  </si>
  <si>
    <t>N° de adultos mayores en situación de calle que reciben atención básica e integral</t>
  </si>
  <si>
    <t>Nº de niños y niñas con discapacidad que viven en centros de protección, en relación al total de niños y niñas</t>
  </si>
  <si>
    <t>% de hogares con al menos un miembro beneficiario de programas alimentarios, urbano y rural</t>
  </si>
  <si>
    <t>% de hogares con adultos mayores beneficiarios de programas alimentarios (vaso de leche y comedor popular), urbano y rural</t>
  </si>
  <si>
    <t>% de hogares con al menos una persona con discapacidad beneficiaria de programas alimentarios (vaso de leche y Qaliwarma), urbano y rural</t>
  </si>
  <si>
    <t>% de hogares con al menos una persona con discapacidad beneficiaria de algún programa no alimentario (Pensión 65 y Juntos), urbano y rural</t>
  </si>
  <si>
    <t>No. de personas adultas mayores beneficiarios de Pensión 65.</t>
  </si>
  <si>
    <t>N° Hogares afiliados al programa Juntos</t>
  </si>
  <si>
    <t>N° Hogares abonados por el programa Juntos (recibe incentivo monetario por cumplir las corresponsabilidades)</t>
  </si>
  <si>
    <t xml:space="preserve">SEXTO DERECHO: A LA PROTECCIÓN CONTRA LA VIOLENCIA, EN SUS DIFERENTES FORMAS, EN LA FAMILIA, INSTITUCIONES Y COMUNIDAD. </t>
  </si>
  <si>
    <t>Nº de denuncias por violencia sexual a niños, niñas atendidas por los CEM - MIMP.</t>
  </si>
  <si>
    <t>Número de denuncias de niñas, niños y adolescentes que son víctimas de explotación sexual</t>
  </si>
  <si>
    <t>Número de denuncias de abuso sexual a NNA registradas en la PNP</t>
  </si>
  <si>
    <t>% de mujeres que declaran que sus hijos/as menores de 5 años estaban presentes cuando su pareja las maltrataba</t>
  </si>
  <si>
    <t>% de mujeres que creen en la necesidad del castigo físico para educar a hijas e hijos.</t>
  </si>
  <si>
    <t>Número de niñas, niños y adolescentes victimas de Trata de Personas que acceden a los servicios de atención y protección.</t>
  </si>
  <si>
    <t>Número de niñas, niños y adolescentes víctimas de abuso sexual que acceden a los servicios de atención y protección</t>
  </si>
  <si>
    <t>N°  de NNA que buscan ayuda especializada en casos de violencia familiar y la reciben</t>
  </si>
  <si>
    <t>N° Municipalidades que tienen Defensoría Municipal del Niño y del Adolescente (DEMUNA)</t>
  </si>
  <si>
    <t>% de Instituciones educativas con defensorías escolares activas</t>
  </si>
  <si>
    <t>% de programas dirigidos a  implementar la Ley contra el castigo físico y humillante</t>
  </si>
  <si>
    <t>Monto asignado en el Programa Presupuestal Estrategico creado  a nivel  nacional para la prevención, atención y protección a NNA víctimas de violencia</t>
  </si>
  <si>
    <t>N° de atenciones por violencia familiar y sexual a personas adultas mayores atendidas por el MIMP (CEM)</t>
  </si>
  <si>
    <t>Número de comisarías especializadas en violencia hacia la mujer y la niñez</t>
  </si>
  <si>
    <t xml:space="preserve">Número de Módulos Atención al Maltrato Infantil en Salud (MAMIS) </t>
  </si>
  <si>
    <t xml:space="preserve">Número de adolescentes infractores de la ley penal atendidos en medio abierto y/o cerrado </t>
  </si>
  <si>
    <t xml:space="preserve"> Número de niñas, niños y adolescentes identificados en trabajo infantil y registrados en el Sistema por el MINTRA</t>
  </si>
  <si>
    <t>% de niñas, niños y adolescentes en trabajo infantil registrados y derivados a los servicios de atención del MINTRA</t>
  </si>
  <si>
    <t>Número de autorizaciones para trabajo dependiente del adolescente entre 14 a 17 años de edad.</t>
  </si>
  <si>
    <t>Número de sanciones aplicadas por SUNAFIL por incumplimiento de normas relativas a trabajo de adolescentes</t>
  </si>
  <si>
    <t>Sistema nacional  integrado y articulado de registro de niños y niñas y adolescentes que trabajan creado</t>
  </si>
  <si>
    <t>% de mujeres que buscaron ayuda en instituciones cuando fueron maltratadas físicamente</t>
  </si>
  <si>
    <t>Mujeres jóvenes de 15 a 29 años de edad que sufrieron maltrato físico y que buscaron ayuda institucional</t>
  </si>
  <si>
    <t>N° de casos atendidos por violencia familiar y sexual hacia las mujeres</t>
  </si>
  <si>
    <t xml:space="preserve">Casos de mujeres jóvenes de 18 a 25 años de edad atendidas por violencia familiar y sexual en los Centros Emergencia Mujer. </t>
  </si>
  <si>
    <t>Nº de casos de feminicidio ocurridos,  número de casos de tentativas de feminicidio</t>
  </si>
  <si>
    <t xml:space="preserve">% de mujeres unidas que alguna vez  sufrieron violencia psicológica o verbal, urbana rural </t>
  </si>
  <si>
    <t>Mujeres unidas  que han sufrido violencia física y/o sexual de parte de sus parejas en los últimos 12 meses previos a la encuesta</t>
  </si>
  <si>
    <t>Mujeres unidas de 15 a 19 años de edad que han sufrido violencia física y/o sexual de parte de sus parejas en los últimos 12 meses previos a la encuesta</t>
  </si>
  <si>
    <t>Mujeres unidas de 20 a 24 años de edad que han sufrido violencia física y/o sexual de parte de sus parejas en los últimos 12 meses previos a la encuesta</t>
  </si>
  <si>
    <t>Mujeres unidas de 25 a 29 años de edad que han sufrido violencia física y/o sexual de parte de sus parejas en los últimos 12 meses previos a la encuesta</t>
  </si>
  <si>
    <t>% de mujeres unidas  que alguna vez  sufrieron  violencia física, urbana rural</t>
  </si>
  <si>
    <t>Prevalencia de la violencia física contra las mujeres jóvenes de 15 a 29 años de edad de parte de sus parejas</t>
  </si>
  <si>
    <t>Porcentaje de mujeres en edad fértil, unidas o alguna vez unidas, víctimas de violencia sexual</t>
  </si>
  <si>
    <t>Prevalencia de la violencia sexual contra las mujeres jóvenes de 15 a 29 años de edad de parte de sus parejas</t>
  </si>
  <si>
    <t>Prevalencia de la violencia psicológica y/o verbal contra las mujeres jóvenes de 15 a 29 años de edad de parte de sus parejas</t>
  </si>
  <si>
    <t>SÉPTIMO DERECHO:  A LA SEGURIDAD Y EMPLEO DIGNO</t>
  </si>
  <si>
    <t xml:space="preserve">VII. LINEAMIENTO DE POLÍTICA:  Garantizar una vida productiva con igualdad de oportunidades, empleo digno y seguridad </t>
  </si>
  <si>
    <t>Población joven de 15 a 29 años de edad que ni estudia ni trabaja</t>
  </si>
  <si>
    <t>Tasa de desempleo juvenil (jóvenes de 15 a 29 años de edad)</t>
  </si>
  <si>
    <t xml:space="preserve">Tasa de actividad de la población joven (jóvenes de 15 a 29 años de edad) </t>
  </si>
  <si>
    <t>% Ingreso laboral promedio de la mujer respecto al varón</t>
  </si>
  <si>
    <t>De 14 a 24 años</t>
  </si>
  <si>
    <t>De 25 a 44 años</t>
  </si>
  <si>
    <t>Hasta primaria</t>
  </si>
  <si>
    <t>Secundaria</t>
  </si>
  <si>
    <t>Superior</t>
  </si>
  <si>
    <t>Tasa de inactividad de la población de 60 y más años de edad</t>
  </si>
  <si>
    <t>Número de Jóvenes (15 a 29 años) beneficiarios de iniciativas que promueven capacidades para el trabajo</t>
  </si>
  <si>
    <t>Programas Nacionales de empleo con enfoque en adultos mayores</t>
  </si>
  <si>
    <t xml:space="preserve"> N° de Personas adultas mayores que acceden a oportunidades laborales en condiciones normativas</t>
  </si>
  <si>
    <t>N° de personas con discapacidad que se encuentran registradas en la Planilla Electrónica de empleadores del sector público</t>
  </si>
  <si>
    <t>N° de empleadores del sector público que cumplen con la cuota laboral</t>
  </si>
  <si>
    <t>Número de empresas privadas orientadas en el cumplimiento la cuota laboral del 3% de incorporación de personas con discapacidad.</t>
  </si>
  <si>
    <t>Personas con discapacidad por condición laboral</t>
  </si>
  <si>
    <t>NO PEA Urbana</t>
  </si>
  <si>
    <t xml:space="preserve">NO PEA Rural </t>
  </si>
  <si>
    <t>% de Personas adultas mayores afiliada a sistema de pensión</t>
  </si>
  <si>
    <t>% de personas adultas mayores beneficiarios de pensión contributivo y no contributiva (Pensión 65, ONP AFP)</t>
  </si>
  <si>
    <t>OCTAVO DERECHO:  A LA PARTICIPACIÓN</t>
  </si>
  <si>
    <t>VIII. LINEAMIENTO DE POLÍTICA:  Garantizar la participación de organizaciones de niños, niñas, adolescentes, jóvenes, adultos, adultos mayores, y personas con discapacidad en espacios de consulta y seguimiento de políticas públicas</t>
  </si>
  <si>
    <t>No. y % de Municipios escolares fortalecidos e implementados</t>
  </si>
  <si>
    <t>% de Gobiernos Regionales y Locales que cuentan con instancias de participación de niños, niñas y adolescentes en sus procesos de implementación de políticas públicas y  de presupuesto participativo</t>
  </si>
  <si>
    <t>% de Gobiernos Regionales y Locales que implementan presupuesto participativo diferenciados  (por grupo etáreo y/o sector)</t>
  </si>
  <si>
    <t>% Gobiernos Regionales y Locales que incluyen organizaciones de niños y niñas y adolescentes como agentes participantes en el presupuesto participativo</t>
  </si>
  <si>
    <t>Gobiernos Regionales y Locales que incluyen organizaciones personas con discapacidad como agentes participantes en el presupuesto participativo</t>
  </si>
  <si>
    <t xml:space="preserve">Creación de Registro Nacional de Organizaciones de niñas, niños y adolescentes que los habilita a participar en diferentes espacios públicos y de toma de decisiones.
</t>
  </si>
  <si>
    <t>N° de espacios de consulta y seguimiento que incluyen a población joven afro descendiente, de pueblos originarios, LGTB y personas con discapacidad.</t>
  </si>
  <si>
    <t xml:space="preserve">I.M. Indicador de Monitoreo/ (*) Indicador por construir </t>
  </si>
  <si>
    <t>N° de espacios de participación de NNA fortalecidos</t>
  </si>
  <si>
    <t xml:space="preserve">N° de organizaciones de adolescentes, reconocidas y activas </t>
  </si>
  <si>
    <t xml:space="preserve">N° de organizaciones de personas con discapacidad, reconocidas y activas </t>
  </si>
  <si>
    <t>N° de organizaciones y/o asociaciones de jóvenes de 15 a 29 años de edad debidamente acreditadas y reconocidas por la SENAJU</t>
  </si>
  <si>
    <t>1,280 (2014)</t>
  </si>
  <si>
    <t>Porcentaje de autoridades jóvenes del total de autoridades electas en las ERM 2014</t>
  </si>
  <si>
    <t>12.9% (2014)</t>
  </si>
  <si>
    <t>N° de consejos regionales de la juventud, fortalecidos e implementados</t>
  </si>
  <si>
    <t xml:space="preserve">Nº de organizaciones de personas adultas mayores registradas  </t>
  </si>
  <si>
    <t>N° de espacios regionales de concertación de personas adultas mayores</t>
  </si>
  <si>
    <t xml:space="preserve">ASPECTOS TRANSVERSALES </t>
  </si>
  <si>
    <t>Establecimientos de salud con funciones obstétricas y neonatales básicas, esenciales I y II, e intensivas, según disponibilidad de médicos y obstetras para atención de gestantes, partos o puérperas, durante las 24 horas</t>
  </si>
  <si>
    <t>Obstetras (%)</t>
  </si>
  <si>
    <t>Médicos Gineco Obtetras(%)</t>
  </si>
  <si>
    <t>Establecimientos de salud con funciones obstétricas y neonatales básicas, esenciales I y II, e intensivas, según disponibilidad de médicos y enfermeras/os para atenciones neonatales, durante las 24 horas</t>
  </si>
  <si>
    <t>Enfermeros (%)</t>
  </si>
  <si>
    <t>Establecimientos de salud con funciones obstétricas y neonatales básicas, esenciales I y II, e intensivas, según disponibilidad de equipos e instrumentales en sala de partos</t>
  </si>
  <si>
    <t xml:space="preserve">Equipo Doppler de detección de latidos fetales </t>
  </si>
  <si>
    <t>Establecimientos de salud con funciones obstétricas y neonatales básicas, esenciales I y II, e intensivas, según disponibilidad de equipos e instrumentales en área de atención inmediata del recién nacido</t>
  </si>
  <si>
    <t>Establecimientos de salud con funciones obstétricas y neonatales básicas, esenciales I y II, e intensivas, según disponibilidad de ambulancia</t>
  </si>
  <si>
    <t>Con ambulancia</t>
  </si>
  <si>
    <t>Sin ambulancia</t>
  </si>
  <si>
    <t>Ambulancia no operativa</t>
  </si>
  <si>
    <t>Establecimientos de salud con funciones obstétricas y neonatales básicas, esenciales I y II, e intensivas, según disponibilidad de pricipales exámenes de laboratorio</t>
  </si>
  <si>
    <t>Locales escolares públicos con todas sus aulas en buen estado</t>
  </si>
  <si>
    <t>Locales escolares públicos con suficientes carpetas</t>
  </si>
  <si>
    <t>Locales escolares públicos con suficientes pizarras</t>
  </si>
  <si>
    <t>Locales escolares públicos que requieren reparación total</t>
  </si>
  <si>
    <t>Locales escolares públicos en buen estado</t>
  </si>
  <si>
    <t>Porcentaje de profesores titulados</t>
  </si>
  <si>
    <t>Plan Nacional de cierre de ofertas de servicios públicos aprobado</t>
  </si>
  <si>
    <t>(*) Indicador formulado a manera de propuesta</t>
  </si>
  <si>
    <t xml:space="preserve">Sistema nacional  integrado y articulado de registro  de gastos corrientes y de inversión pública para el cierre de brechas de oferta de servicios públicos operando. Cuenta con sistema de actualización de información y consulta en línea; información está al alcance de todo el público </t>
  </si>
  <si>
    <t>Hogares con paquete integrado de servicios (agua, desague, luz y telefonía)</t>
  </si>
  <si>
    <t>Hogares con agua y desagüe</t>
  </si>
  <si>
    <t>Hogares en condición de pobreza extrema que utilizan río, acequia, manantial o similar para abastecimiento de agua para consumo humano</t>
  </si>
  <si>
    <t>Hogares en condición de pobreza extrema que no tienen formas de eliminación de excretas</t>
  </si>
  <si>
    <t>% de hogares rurales con disposición sanitaria de excretas no conectadas a redes públicas</t>
  </si>
  <si>
    <t>% de hogares rurales con luz eléctrica</t>
  </si>
  <si>
    <t>Hogares en condición de pobreza extrema que utilizan vela como un tipo de alumbrado</t>
  </si>
  <si>
    <t xml:space="preserve">% de hogares en situación de pobreza extrema con acceso a celular </t>
  </si>
  <si>
    <t xml:space="preserve">% de hogares rurales con acceso a telefonía móvil </t>
  </si>
  <si>
    <t>% de distritos rurales que cuentan con una cabina pública de internet</t>
  </si>
  <si>
    <t>% de hogares en condición de pobreza extrema que utilizan leña para cocinar alimentos</t>
  </si>
  <si>
    <t>% de hogares en condición de pobreza extrema cuyo material predominante en el piso de la vivienda es de tierra</t>
  </si>
  <si>
    <t>MINSA-Dirección General de Estadistica e Informática (2015)</t>
  </si>
  <si>
    <t>Ministerio de Educación/MIMP</t>
  </si>
  <si>
    <t>MINSA/EVAJ (2014)</t>
  </si>
  <si>
    <t>Ministerio de Educación.</t>
  </si>
  <si>
    <t>MINSA</t>
  </si>
  <si>
    <t>Ministerio de Salud</t>
  </si>
  <si>
    <t>III INFORME ANUAL DE SEGUIMIENTO AL CUMPLIMIENTO DE LA LEY DE LAS PERSONAS ADULTAS MAYORES, PERIODO 2014</t>
  </si>
  <si>
    <t>SIS-FISSAL-INEN (PERIODO 2012- 2015)</t>
  </si>
  <si>
    <t>MINSA/ Plan de Incentivos Municipales, Año 2014</t>
  </si>
  <si>
    <t>MIMP-Programa Vida Digna</t>
  </si>
  <si>
    <t>MIMP</t>
  </si>
  <si>
    <t>PNP - MP</t>
  </si>
  <si>
    <t>MINEDU</t>
  </si>
  <si>
    <t>MEF-Consulta Amigable.</t>
  </si>
  <si>
    <t xml:space="preserve"> INEI, I Censo Nacional de Comisarías 2012</t>
  </si>
  <si>
    <t>Ministerio Público</t>
  </si>
  <si>
    <t>MINTRA - Sistema de Registro de Trabajo Infantil.</t>
  </si>
  <si>
    <t>SUNAFIL - Sistema Informático de Inspección del Trabajo SIIT  - Empresas sancionadas con resoluciones de multas consentidas o confirmadas</t>
  </si>
  <si>
    <t>Estimacion del INEI basada en data de ENAHO 2008, publicado el 2010, Perú: Niños, Niñas y Adolescentes que Trabajan, 1993-2008</t>
  </si>
  <si>
    <t>MINTRA</t>
  </si>
  <si>
    <t xml:space="preserve">MIMP-DIPAM - Informe Anual sobre el Plan Nacional para las PAM 2013-2017 </t>
  </si>
  <si>
    <t>SUNAFIL/MTPE - (Fuente: Planilla Electronica)/ SERVIR-CONADIS</t>
  </si>
  <si>
    <t>SUNAFIL/SIIT (Sistema Informático de Inspección del Trabajo)</t>
  </si>
  <si>
    <t>Por construir</t>
  </si>
  <si>
    <t>Ministerio de Cultura - MIMP</t>
  </si>
  <si>
    <t>MTC</t>
  </si>
  <si>
    <t>Total Hombres</t>
  </si>
  <si>
    <t>Total Mujeres</t>
  </si>
  <si>
    <t>Fuente de Información</t>
  </si>
  <si>
    <t>Tasa de cobertura neta a nivel nacional, matrícula primaria, por sexo y área de residencia</t>
  </si>
  <si>
    <t>No determinado</t>
  </si>
  <si>
    <t>AGS.1.1</t>
  </si>
  <si>
    <t>AGS.1.2.</t>
  </si>
  <si>
    <t>AGS.1.3.</t>
  </si>
  <si>
    <t>AGS.1.4.</t>
  </si>
  <si>
    <t>AGS.1.5.</t>
  </si>
  <si>
    <t>AGS.1.6.</t>
  </si>
  <si>
    <t>AGS.1.7</t>
  </si>
  <si>
    <t>AGS.1.8</t>
  </si>
  <si>
    <t>AGS.1.9</t>
  </si>
  <si>
    <t>AGS.1.10</t>
  </si>
  <si>
    <t>AGS.2.1.</t>
  </si>
  <si>
    <t>AGS.2.2.</t>
  </si>
  <si>
    <t>AGS.2.3.</t>
  </si>
  <si>
    <t>AGS.2.4.</t>
  </si>
  <si>
    <t>AGS.2.5.</t>
  </si>
  <si>
    <t>AGS.2.7.</t>
  </si>
  <si>
    <t>AGS.2.9.</t>
  </si>
  <si>
    <t>AGS.2.10.</t>
  </si>
  <si>
    <t>AGS.3.1.</t>
  </si>
  <si>
    <t>AGS.3.2.</t>
  </si>
  <si>
    <t>AGS.3.3.</t>
  </si>
  <si>
    <t>AGS.3.4</t>
  </si>
  <si>
    <t>AGS.3.5</t>
  </si>
  <si>
    <t>AGS.3.7</t>
  </si>
  <si>
    <t>AGS.3.8</t>
  </si>
  <si>
    <t>AGS.3.9</t>
  </si>
  <si>
    <t>AGS.4.1</t>
  </si>
  <si>
    <t>AGS.4.3</t>
  </si>
  <si>
    <t>AGS.5.1.</t>
  </si>
  <si>
    <t>AGS.5.2.</t>
  </si>
  <si>
    <t>AGS.5.3.</t>
  </si>
  <si>
    <t>AGS.5.4.</t>
  </si>
  <si>
    <t>AGS.5.5.</t>
  </si>
  <si>
    <t>AGS.5.6.</t>
  </si>
  <si>
    <t>AGS.6.1</t>
  </si>
  <si>
    <t>AGS.6.2</t>
  </si>
  <si>
    <t>AGS.6.3</t>
  </si>
  <si>
    <t>AGS.6.4</t>
  </si>
  <si>
    <t>AGS.6.5</t>
  </si>
  <si>
    <t>AGS.6.6</t>
  </si>
  <si>
    <t>AGS.6.7.1</t>
  </si>
  <si>
    <t>AGS.6.7.2</t>
  </si>
  <si>
    <t>AGS.6.7.3</t>
  </si>
  <si>
    <t>AGS.6.7.4</t>
  </si>
  <si>
    <t>AGS.6.7.5</t>
  </si>
  <si>
    <t>AGS.6.7.6</t>
  </si>
  <si>
    <t>AGS.8.1.</t>
  </si>
  <si>
    <t>AGS.8.2</t>
  </si>
  <si>
    <t>AGS.8.3</t>
  </si>
  <si>
    <t>AGS.8.4</t>
  </si>
  <si>
    <t>AGS.8.5</t>
  </si>
  <si>
    <t>AGS.8.6</t>
  </si>
  <si>
    <t>AGS.8.7</t>
  </si>
  <si>
    <t>AGS.8.8</t>
  </si>
  <si>
    <t>AGS.8.9</t>
  </si>
  <si>
    <t>AGS.8.10</t>
  </si>
  <si>
    <t>AGS.8.11</t>
  </si>
  <si>
    <t>AGS.8.12</t>
  </si>
  <si>
    <t>AGS.9.1</t>
  </si>
  <si>
    <t>AGS.9.3</t>
  </si>
  <si>
    <t>AGS. 9.4.</t>
  </si>
  <si>
    <t>AGS.9.5.</t>
  </si>
  <si>
    <t>AGS.9.6.</t>
  </si>
  <si>
    <t>AGS.9.7.</t>
  </si>
  <si>
    <t>AGS.9.8.</t>
  </si>
  <si>
    <t>AGS.9.9.</t>
  </si>
  <si>
    <t>AGS.9.10.</t>
  </si>
  <si>
    <t>AGS.9.11.</t>
  </si>
  <si>
    <t>AGS.9.12.</t>
  </si>
  <si>
    <t>AGS.9.13.</t>
  </si>
  <si>
    <t>AGS.10.1.</t>
  </si>
  <si>
    <t>AGS.10.2.</t>
  </si>
  <si>
    <t>AGS.11.1.</t>
  </si>
  <si>
    <t>AGS.11.2.</t>
  </si>
  <si>
    <t>AGS.11.3</t>
  </si>
  <si>
    <t>AGS.11.4.</t>
  </si>
  <si>
    <t>AGS.11.5.</t>
  </si>
  <si>
    <t>AGS.12.1</t>
  </si>
  <si>
    <t>AGS.12.2</t>
  </si>
  <si>
    <t>AGS.12.3</t>
  </si>
  <si>
    <t>AGS.12.4</t>
  </si>
  <si>
    <t>AGS.12.5</t>
  </si>
  <si>
    <t>AGS.12.6.</t>
  </si>
  <si>
    <t>AGS.12.7</t>
  </si>
  <si>
    <t>AGS.12.8.</t>
  </si>
  <si>
    <t>AGS.12.9.</t>
  </si>
  <si>
    <t>AGS.13.1.</t>
  </si>
  <si>
    <t>AGS.14.1</t>
  </si>
  <si>
    <t>AGS.14.2.</t>
  </si>
  <si>
    <t>AGS.14.3</t>
  </si>
  <si>
    <t>AGS.14.4.</t>
  </si>
  <si>
    <t>AGS.14.5</t>
  </si>
  <si>
    <t>AGS.15.1.</t>
  </si>
  <si>
    <t>AGS.15.2</t>
  </si>
  <si>
    <t>AGS.16.1.</t>
  </si>
  <si>
    <t>AGS.16.2</t>
  </si>
  <si>
    <t>AGS.17.1</t>
  </si>
  <si>
    <t>AGS.17.2</t>
  </si>
  <si>
    <t>AGS.17.3</t>
  </si>
  <si>
    <t>AGS.18.1</t>
  </si>
  <si>
    <t>AGS.18.2</t>
  </si>
  <si>
    <t>AGS.18.3.</t>
  </si>
  <si>
    <t>AGS.18.4.</t>
  </si>
  <si>
    <t>AGS.19.1.</t>
  </si>
  <si>
    <t>AGS.20.1</t>
  </si>
  <si>
    <t>AGS.20.2</t>
  </si>
  <si>
    <t>AGS.20.3</t>
  </si>
  <si>
    <t>AGS.20.4.</t>
  </si>
  <si>
    <t>AGS.20.5</t>
  </si>
  <si>
    <t>AGS.21.1.</t>
  </si>
  <si>
    <t>AGS.21.2.</t>
  </si>
  <si>
    <t>AGS.21.3.</t>
  </si>
  <si>
    <t>AGS.22.1.</t>
  </si>
  <si>
    <t>AGS.22.2</t>
  </si>
  <si>
    <t>AGS.22.3</t>
  </si>
  <si>
    <t>AGS.22.4</t>
  </si>
  <si>
    <t>AGS.22.5.</t>
  </si>
  <si>
    <t>AGS.23.1</t>
  </si>
  <si>
    <t>AGS.23.2</t>
  </si>
  <si>
    <t>AGS.23.3</t>
  </si>
  <si>
    <t>AGS.23.4</t>
  </si>
  <si>
    <t>AGS.24.1</t>
  </si>
  <si>
    <t>AGS.24.3</t>
  </si>
  <si>
    <t>AGS.24.4</t>
  </si>
  <si>
    <t>AGS.24.6</t>
  </si>
  <si>
    <t>AGS.24.2</t>
  </si>
  <si>
    <t>AGS.24.5</t>
  </si>
  <si>
    <t>AGS.25.1</t>
  </si>
  <si>
    <t>AGS.25.2</t>
  </si>
  <si>
    <t>AGS.25.3</t>
  </si>
  <si>
    <t>AGS.26.1</t>
  </si>
  <si>
    <t>AGS.27.1</t>
  </si>
  <si>
    <t>AGS.27.2</t>
  </si>
  <si>
    <t>AGS.27.3</t>
  </si>
  <si>
    <t>AGS.27.4</t>
  </si>
  <si>
    <t>AGS.28.1</t>
  </si>
  <si>
    <t>AGS.29.1</t>
  </si>
  <si>
    <t>AGS.29.2</t>
  </si>
  <si>
    <t>AGS.29.3</t>
  </si>
  <si>
    <t>AGS.29.4</t>
  </si>
  <si>
    <t>AGS.29.5</t>
  </si>
  <si>
    <t>AGS.29.6</t>
  </si>
  <si>
    <t>AGS.29.7</t>
  </si>
  <si>
    <t>AGS.29.8</t>
  </si>
  <si>
    <t>AGS.29.9</t>
  </si>
  <si>
    <t>AGS.29.10</t>
  </si>
  <si>
    <t>AGS.29.11</t>
  </si>
  <si>
    <t>AGS.29.12</t>
  </si>
  <si>
    <t>AGS.29.13</t>
  </si>
  <si>
    <t>AGS.31.1</t>
  </si>
  <si>
    <t>AGS.31.2</t>
  </si>
  <si>
    <t>AGS.31.3</t>
  </si>
  <si>
    <t>AGS.31.5</t>
  </si>
  <si>
    <t>AGS.31.6</t>
  </si>
  <si>
    <t>AGS.31.7</t>
  </si>
  <si>
    <t>AGS.31.8</t>
  </si>
  <si>
    <t>AGS.31.9</t>
  </si>
  <si>
    <t>AGS.31.10</t>
  </si>
  <si>
    <t>AGS.31.11</t>
  </si>
  <si>
    <t>AGS.31.12</t>
  </si>
  <si>
    <t>AGS.32.1</t>
  </si>
  <si>
    <t>AGS.32.2</t>
  </si>
  <si>
    <t>AGS.33.1</t>
  </si>
  <si>
    <t>AGS.33.2</t>
  </si>
  <si>
    <t>AGS.34.1</t>
  </si>
  <si>
    <t>AGS.34.2</t>
  </si>
  <si>
    <t>AGS.34.3</t>
  </si>
  <si>
    <t>AGS.34.4</t>
  </si>
  <si>
    <t>AGS.34.5</t>
  </si>
  <si>
    <t>AGS.35.1</t>
  </si>
  <si>
    <t>AGS.35.2</t>
  </si>
  <si>
    <t>AGS.35.3</t>
  </si>
  <si>
    <t>AGS.35.4</t>
  </si>
  <si>
    <t>AGS.35.5</t>
  </si>
  <si>
    <t>AGS.35.7</t>
  </si>
  <si>
    <t>AGS.35.8</t>
  </si>
  <si>
    <t>AGS.35.9</t>
  </si>
  <si>
    <t>AGS.35.10</t>
  </si>
  <si>
    <t>AGS.35.11</t>
  </si>
  <si>
    <t>AGS.35.12</t>
  </si>
  <si>
    <t>AGS.35.13</t>
  </si>
  <si>
    <t>AGS.35.14</t>
  </si>
  <si>
    <t>AGS.35.15</t>
  </si>
  <si>
    <t>AGS.35.16</t>
  </si>
  <si>
    <t>AGS.36.1</t>
  </si>
  <si>
    <t>AGS.36.2</t>
  </si>
  <si>
    <t>AGS.36.3</t>
  </si>
  <si>
    <t>AGS.36.4</t>
  </si>
  <si>
    <t>AGS.37.1</t>
  </si>
  <si>
    <t>AGS.37.2</t>
  </si>
  <si>
    <t>AGS.38.1</t>
  </si>
  <si>
    <t>AGS.38.2</t>
  </si>
  <si>
    <t>AGS.38.3</t>
  </si>
  <si>
    <t>AGS.38.4</t>
  </si>
  <si>
    <t>AGS.39.1</t>
  </si>
  <si>
    <t>AGS.39.2</t>
  </si>
  <si>
    <t>AGS.40.1</t>
  </si>
  <si>
    <t>AGS.40.2</t>
  </si>
  <si>
    <t>AGS.40.3</t>
  </si>
  <si>
    <t>AGS.40.4</t>
  </si>
  <si>
    <t>AGS.40.5</t>
  </si>
  <si>
    <t>AGS.40.6</t>
  </si>
  <si>
    <t>AGS.40.7</t>
  </si>
  <si>
    <t>AGS.41.1</t>
  </si>
  <si>
    <t>AGS.42.1</t>
  </si>
  <si>
    <t>AGE.1.1</t>
  </si>
  <si>
    <t>AGE.2.1</t>
  </si>
  <si>
    <t>AGE.2.2</t>
  </si>
  <si>
    <t>AGE.2.3</t>
  </si>
  <si>
    <t>AGE.2.4</t>
  </si>
  <si>
    <t>AGE.3.1</t>
  </si>
  <si>
    <t>AGE.3.2</t>
  </si>
  <si>
    <t>AGE.4.1</t>
  </si>
  <si>
    <t>AGE.5.1</t>
  </si>
  <si>
    <t>AGE.6.1</t>
  </si>
  <si>
    <t>AGE.6.2</t>
  </si>
  <si>
    <t>AGE.7.1</t>
  </si>
  <si>
    <t>AGE.7.2</t>
  </si>
  <si>
    <t>AGE.7.3</t>
  </si>
  <si>
    <t>AGE.8.1</t>
  </si>
  <si>
    <t>AGE.8.2</t>
  </si>
  <si>
    <t>AGE.9.1</t>
  </si>
  <si>
    <t>AGE.9.2</t>
  </si>
  <si>
    <t>AGE.9.3</t>
  </si>
  <si>
    <t>AGE.10.1</t>
  </si>
  <si>
    <t>AGE.10.2</t>
  </si>
  <si>
    <t>AGE.10.3</t>
  </si>
  <si>
    <t>AGE.10.4</t>
  </si>
  <si>
    <t>AGE.11.1</t>
  </si>
  <si>
    <t>AGE.11.2</t>
  </si>
  <si>
    <t>AGE.12.1</t>
  </si>
  <si>
    <t>AGE.12.2</t>
  </si>
  <si>
    <t>AGE.12.3</t>
  </si>
  <si>
    <t>AGE.13.1</t>
  </si>
  <si>
    <t>AGE.13.2</t>
  </si>
  <si>
    <t>AGE.13.3</t>
  </si>
  <si>
    <t>AGE.13.4</t>
  </si>
  <si>
    <t>AGE.14.1</t>
  </si>
  <si>
    <t>AGE.14.2</t>
  </si>
  <si>
    <t>AGE.15.1</t>
  </si>
  <si>
    <t>AGE.15.2</t>
  </si>
  <si>
    <t>AGE.15.3</t>
  </si>
  <si>
    <t>AGE.16.1</t>
  </si>
  <si>
    <t>AGE.16.2</t>
  </si>
  <si>
    <t>AGE.17.1</t>
  </si>
  <si>
    <t>AGE.17.2</t>
  </si>
  <si>
    <t>AGE.17.3</t>
  </si>
  <si>
    <t>AGE.17.4</t>
  </si>
  <si>
    <t>AGE.17.5</t>
  </si>
  <si>
    <t>AGE.17.6</t>
  </si>
  <si>
    <t>AGE.17.7</t>
  </si>
  <si>
    <t>AGE.17.8</t>
  </si>
  <si>
    <t>AGE.17.9</t>
  </si>
  <si>
    <t>AGE.18.1</t>
  </si>
  <si>
    <t>AGE.18.2</t>
  </si>
  <si>
    <t>AGE.18.3</t>
  </si>
  <si>
    <t>AGE.18.4</t>
  </si>
  <si>
    <t>AGE.18.5</t>
  </si>
  <si>
    <t>AGE.19.1</t>
  </si>
  <si>
    <t>AGE.19.2</t>
  </si>
  <si>
    <t>AGE.19.3</t>
  </si>
  <si>
    <t>AGE.19.4</t>
  </si>
  <si>
    <t>AGE.20.1</t>
  </si>
  <si>
    <t>AGE.20.2</t>
  </si>
  <si>
    <t>AGE.21.1</t>
  </si>
  <si>
    <t>AGE.21.2</t>
  </si>
  <si>
    <t>AGE.21.3</t>
  </si>
  <si>
    <t>AGE.22.1</t>
  </si>
  <si>
    <t>AGE.22.2</t>
  </si>
  <si>
    <t>AGE.22.3</t>
  </si>
  <si>
    <t>AGE.23.1</t>
  </si>
  <si>
    <t>AGE.24.1</t>
  </si>
  <si>
    <t>AGE.24.2</t>
  </si>
  <si>
    <t>AGE.24.3</t>
  </si>
  <si>
    <t>AGE.24.4</t>
  </si>
  <si>
    <t>AGE.25.1</t>
  </si>
  <si>
    <t>AGE.25.2</t>
  </si>
  <si>
    <t>AGE.25.3</t>
  </si>
  <si>
    <t>AGE.25.4</t>
  </si>
  <si>
    <t>AGE.25.5</t>
  </si>
  <si>
    <t>AGE.25.6</t>
  </si>
  <si>
    <t>AGE.25.7</t>
  </si>
  <si>
    <t>AGE.25.8</t>
  </si>
  <si>
    <t>AGE.25.9</t>
  </si>
  <si>
    <t>AGE.25.10</t>
  </si>
  <si>
    <t>AGE.25.11</t>
  </si>
  <si>
    <t>AGE.25.12</t>
  </si>
  <si>
    <t>AGE.25.13</t>
  </si>
  <si>
    <t>AGE.26.1</t>
  </si>
  <si>
    <t>AGE.26.2</t>
  </si>
  <si>
    <t>AGE.26.3</t>
  </si>
  <si>
    <t>AGE.26.4</t>
  </si>
  <si>
    <t>AGE.26.5</t>
  </si>
  <si>
    <t>AGE.26.6</t>
  </si>
  <si>
    <t>AGE.26.7</t>
  </si>
  <si>
    <t>AGE.26.8</t>
  </si>
  <si>
    <t>AGE.26.9</t>
  </si>
  <si>
    <t>AGE.26.10</t>
  </si>
  <si>
    <t>AGE.26.11</t>
  </si>
  <si>
    <t>AGE.26.12</t>
  </si>
  <si>
    <t>AGE.26.13</t>
  </si>
  <si>
    <t>AGE.26.14</t>
  </si>
  <si>
    <t>AGE.26.15</t>
  </si>
  <si>
    <t>AGE.26.16</t>
  </si>
  <si>
    <t>AGE.26.17</t>
  </si>
  <si>
    <t>AGE.26.18</t>
  </si>
  <si>
    <t>AGE.26.19</t>
  </si>
  <si>
    <t>AGE.27.1</t>
  </si>
  <si>
    <t>AGE.27.2</t>
  </si>
  <si>
    <t>AGE.27.3</t>
  </si>
  <si>
    <t>AGE.27.4</t>
  </si>
  <si>
    <t>AGE.28.1</t>
  </si>
  <si>
    <t>AGE.28.2</t>
  </si>
  <si>
    <t>AGE.28.3</t>
  </si>
  <si>
    <t>AGE.28.4</t>
  </si>
  <si>
    <t>AGE.28.5</t>
  </si>
  <si>
    <t>AGE.28.6</t>
  </si>
  <si>
    <t>AGE.28.7</t>
  </si>
  <si>
    <t>AGE.28.8</t>
  </si>
  <si>
    <t>AGE.28.9</t>
  </si>
  <si>
    <t>AGE.29.1</t>
  </si>
  <si>
    <t>AGE.29.2</t>
  </si>
  <si>
    <t>AGE.29.3</t>
  </si>
  <si>
    <t>AGE.29.4</t>
  </si>
  <si>
    <t>AGE.29.5</t>
  </si>
  <si>
    <t>AGE.29.6</t>
  </si>
  <si>
    <t>AGE.29.7</t>
  </si>
  <si>
    <t>AGE.29.8</t>
  </si>
  <si>
    <t>AGE.29.9</t>
  </si>
  <si>
    <t>AGE.29.10</t>
  </si>
  <si>
    <t>AGE.29.11</t>
  </si>
  <si>
    <t>AGE.29.12</t>
  </si>
  <si>
    <t>AGE.29.13</t>
  </si>
  <si>
    <t>AGE.29.14</t>
  </si>
  <si>
    <t>AGE.30.1</t>
  </si>
  <si>
    <t>AGE.30.2</t>
  </si>
  <si>
    <t>AGE.30.3</t>
  </si>
  <si>
    <t>AGE.30.4</t>
  </si>
  <si>
    <t>AGE.30.5</t>
  </si>
  <si>
    <t>AGE.30.6</t>
  </si>
  <si>
    <t>AGE.30.7</t>
  </si>
  <si>
    <t>AGE.30.8</t>
  </si>
  <si>
    <t>AGE.30.9</t>
  </si>
  <si>
    <t>AGE.30.10</t>
  </si>
  <si>
    <t>AGE.31.1</t>
  </si>
  <si>
    <t>AGE.31.2</t>
  </si>
  <si>
    <t>AGE.31.3</t>
  </si>
  <si>
    <t>AGE.31.4</t>
  </si>
  <si>
    <t>AGE.31.5</t>
  </si>
  <si>
    <t>AGE.31.6</t>
  </si>
  <si>
    <t>AGE.31.7</t>
  </si>
  <si>
    <t>AGE.31.8</t>
  </si>
  <si>
    <t>AGE.31.9</t>
  </si>
  <si>
    <t>AGE.31.10</t>
  </si>
  <si>
    <t>AGE.31.11</t>
  </si>
  <si>
    <t>AGE.31.12</t>
  </si>
  <si>
    <t>AGE.31.13</t>
  </si>
  <si>
    <t>AGE.31.14</t>
  </si>
  <si>
    <t>AGE.32.1</t>
  </si>
  <si>
    <t>AGE.32.2</t>
  </si>
  <si>
    <t>AGE.33.1</t>
  </si>
  <si>
    <t>AGE.33.2</t>
  </si>
  <si>
    <t>AGE.33.3</t>
  </si>
  <si>
    <t>AGE.33.4</t>
  </si>
  <si>
    <t>AGE.33.5</t>
  </si>
  <si>
    <t>AGE.33.6</t>
  </si>
  <si>
    <t>AGE.33.7</t>
  </si>
  <si>
    <t>AGE.33.8</t>
  </si>
  <si>
    <t>AGE.33.9</t>
  </si>
  <si>
    <t>AGE.33.10</t>
  </si>
  <si>
    <t>AGE.33.11</t>
  </si>
  <si>
    <t>AGE.33.12</t>
  </si>
  <si>
    <t>AGE.33.13</t>
  </si>
  <si>
    <t>AGE.33.14</t>
  </si>
  <si>
    <t>AGE.34.1</t>
  </si>
  <si>
    <t>AGE.34.2</t>
  </si>
  <si>
    <t>AGE.34.3</t>
  </si>
  <si>
    <t>AGE.34.4</t>
  </si>
  <si>
    <t>AGE.34.5</t>
  </si>
  <si>
    <t>AGE.35.1</t>
  </si>
  <si>
    <t>AGE.35.2</t>
  </si>
  <si>
    <t>AGE.35.3</t>
  </si>
  <si>
    <t>AGE.35.4</t>
  </si>
  <si>
    <t>AGE.35.5</t>
  </si>
  <si>
    <t>AGE.35.6</t>
  </si>
  <si>
    <t>LÍNEA DE BASE</t>
  </si>
  <si>
    <t>AVANCE</t>
  </si>
  <si>
    <t>Tasa de mortalidad perinatal (por mil embarazos)</t>
  </si>
  <si>
    <t>Tasa de mortalidad infantil, por área urbana y ruraL, y por sexo (por mil nacidos vivos)</t>
  </si>
  <si>
    <t>% de Hogares con al menos 1 miembro igual o menor de 13 años de edad beneficiario del programa vaso de leche</t>
  </si>
  <si>
    <t>% de Hogares con al menos 1 miembro entre 3 y 11 años de edad beneficiario de desayunos escolares (QALIWARMA)</t>
  </si>
  <si>
    <t>% de Hogares con al menos 1 miembro entre 3 y 11 años de edad beneficiario de almuerzos escolares (QALIWARMA)</t>
  </si>
  <si>
    <t>% de Hogares cuyo jefe o jefa de hogar accede a comedor popular</t>
  </si>
  <si>
    <t>Número de cámaras Gesell y salas de entrevista única</t>
  </si>
  <si>
    <t>29.1%</t>
  </si>
  <si>
    <t>17.1%</t>
  </si>
  <si>
    <t>5.5%</t>
  </si>
  <si>
    <t xml:space="preserve">68.9% </t>
  </si>
  <si>
    <t xml:space="preserve">Tasa de actividad de mujeres. Mujeres que integran la fuerza laboral de cada 100 mujeres en edad de trabajar. </t>
  </si>
  <si>
    <t>Gasto promedio por turista (US Dólar)</t>
  </si>
  <si>
    <t>Gasto Social referido a las funciones de Saneamiento, Trabajo, Vivienda y Desarrollo urbano, Salud, Cultura y deporte, Educación, Protección social y Pensiones (Millones de soles) Devengado SIAF</t>
  </si>
  <si>
    <t>AGS.4.4</t>
  </si>
  <si>
    <t>AGS.4.5</t>
  </si>
  <si>
    <t>48.8% (33,992)</t>
  </si>
  <si>
    <t>51.2% (35,614)</t>
  </si>
  <si>
    <t>N° y Porcentaje de niñas, niños y adolescentes que son víctimas de violencia familiar y sexual, atendidos por los CEM- MIMP</t>
  </si>
  <si>
    <t>Número de NNA de 6 a 17 años que trabajan según estimaciones del INEI  (basada en data de ENAHO 2008)</t>
  </si>
  <si>
    <t>2 '115,000</t>
  </si>
  <si>
    <t>Tasa de empleo formal de la población joven ocupada entre 15 y 29 años de edad, por sexo (población ocupada formal / población ocupada)</t>
  </si>
  <si>
    <t>Tasa de empleo informal de la población joven ocupada entre 15 y 29 años de edad (población ocupada informal / población ocupada)</t>
  </si>
  <si>
    <t>Personas adultas mayores por condición de actividad (PEA) en Miles</t>
  </si>
  <si>
    <t xml:space="preserve">Monto ejecutado  en proyectos de inversión. (Millones de soles, Devengado Anual)  </t>
  </si>
  <si>
    <t>Elevar la recaudación tributaria en materia de IGV. (Millones de soles / %PBI)</t>
  </si>
  <si>
    <t>PEA O. por empleo formal e informal (Miles de personas)</t>
  </si>
  <si>
    <t>Superficie reforestada anualmente (hectáreas)</t>
  </si>
  <si>
    <t>TM de productos agrícolas y pecuarios (Principales productos por volúmen de producción) (Millones de Toneladas)</t>
  </si>
  <si>
    <t>Ingreso promedio mensual por trabajo de mujeres y hombres (Soles)</t>
  </si>
  <si>
    <t xml:space="preserve">% de hogares rurales que cuenta con disposición sanitaria de excretas </t>
  </si>
  <si>
    <t>De 25 a 29 años</t>
  </si>
  <si>
    <t>N° de remisiones que benefician a adolescentes aplicadas a nivel nacional (MP)</t>
  </si>
  <si>
    <t>Ingreso laboral mensual de la población joven de 15 a 29 años de edad (Soles)</t>
  </si>
  <si>
    <t>N° y % de CCONNAS, fortalecidos e implementados</t>
  </si>
  <si>
    <t>Tamaño promedio de clase (número de alumnos por docente y/o adultos acompañantes)</t>
  </si>
  <si>
    <t xml:space="preserve">Se cuenta con plan de corto, mediano y largo plazo para el cierre de brechas de oferta por servicio, con metas fisicas y metas financieras (en gasto corriente e inversión) para el cierre de las mismas.  </t>
  </si>
  <si>
    <t>Agencias Agrarias</t>
  </si>
  <si>
    <t>TM de compras de productos de Agricultores Familiares en programas alimentarios públicos (Año: 2015)</t>
  </si>
  <si>
    <t xml:space="preserve">Número de proyectos y actividades implementados para promover  la comercialización de productos de la AF. </t>
  </si>
  <si>
    <t>Procompite 2015</t>
  </si>
  <si>
    <t>Principales productos agrícolas de exportación (Millones de US$)</t>
  </si>
  <si>
    <t>Producción agropecuaria nacional (Millones de soles)</t>
  </si>
  <si>
    <t>Tasa de mortalidad en menores de 5 años, por área urbana y rural y por sexo  (por mil nacidos vivos)</t>
  </si>
  <si>
    <t xml:space="preserve">Prevalencia de consumo de drogas  en adolescentes de 12 a 18 años, por tipo </t>
  </si>
  <si>
    <t xml:space="preserve"> % de escuelas regulares que tienen al menos un niño o niña con discapacidad que reciben servicios de apoyo para la inclusión, inicial</t>
  </si>
  <si>
    <t>I.M. Indicador de Monitoreo/El Ministerio de Educación empezó a recoger esta información a partir del año 2015</t>
  </si>
  <si>
    <t>I.M. Indicador de Monitoreo/ (*) Indicador de línea de base por construir a través del MIMP</t>
  </si>
  <si>
    <t>I.M. Indicador de Monitoreo/ (*) Indicador de línea de base por construir a través del MIMP y MINEDU</t>
  </si>
  <si>
    <t>I.M. Indicador de Monitoreo/ (*) Indicador de línea de base por construir a través del MINTRA</t>
  </si>
  <si>
    <t>Sistema nacional de difusión de información agraria funcionando en todo el país, a nivel distrital</t>
  </si>
  <si>
    <t>Diario</t>
  </si>
  <si>
    <t>Base de Datos SIS - Central, actualizadas al 31 Ene.2015</t>
  </si>
  <si>
    <t>INEI, Ministerio de Agricultura y Riego</t>
  </si>
  <si>
    <t>-</t>
  </si>
  <si>
    <t>Variación porcentual</t>
  </si>
  <si>
    <t>% Total</t>
  </si>
  <si>
    <t>% Mujeres</t>
  </si>
  <si>
    <t>% Hombres</t>
  </si>
  <si>
    <t>% H (14-24)</t>
  </si>
  <si>
    <t>% M (14-24)</t>
  </si>
  <si>
    <t>% M (25-34)</t>
  </si>
  <si>
    <t>% H (25-34)</t>
  </si>
  <si>
    <t>% M (35-44)</t>
  </si>
  <si>
    <t>% H (35-44)</t>
  </si>
  <si>
    <t>% M (45-54)</t>
  </si>
  <si>
    <t>% H (45-54)</t>
  </si>
  <si>
    <t>% M (55-64)</t>
  </si>
  <si>
    <t>% H (55-64)</t>
  </si>
  <si>
    <t>% Nacional</t>
  </si>
  <si>
    <t>INEI Perú Anuario de Estadísticas Ambientales 2017</t>
  </si>
  <si>
    <t>Balanza comercial agropecuaria 
(Millones US$)</t>
  </si>
  <si>
    <t>Balance</t>
  </si>
  <si>
    <t xml:space="preserve">Número de planes de negocios para agricultores familiares implementados. </t>
  </si>
  <si>
    <t>Tasa de mortalidad neonatal, urbana y rural 
(por cada mil nacidos vivos)</t>
  </si>
  <si>
    <t>NACIONAL 
(TM Neonatal)</t>
  </si>
  <si>
    <t>Ref. ODS</t>
  </si>
  <si>
    <t>ODS 16.9.1</t>
  </si>
  <si>
    <t>ODS 3.1.1</t>
  </si>
  <si>
    <t>ODS 3.1.2</t>
  </si>
  <si>
    <t>ODS 3.7.1</t>
  </si>
  <si>
    <t>ODS 3.2.2</t>
  </si>
  <si>
    <t>ODS 3.2.1</t>
  </si>
  <si>
    <t>ODS 3.b.1</t>
  </si>
  <si>
    <t>ODS 3.8.2</t>
  </si>
  <si>
    <t>ODS 4.2.1</t>
  </si>
  <si>
    <t>ODS 3.7.2</t>
  </si>
  <si>
    <t>ODS 3.3.1</t>
  </si>
  <si>
    <t>ODS 3.3.5</t>
  </si>
  <si>
    <t>ODS 3.3.2</t>
  </si>
  <si>
    <t>ODS 3.4.2</t>
  </si>
  <si>
    <t>ODS. 3.4.1</t>
  </si>
  <si>
    <t>ODS 2.2.2</t>
  </si>
  <si>
    <t>ODS 2.2.1</t>
  </si>
  <si>
    <t>ODS 4.1.1</t>
  </si>
  <si>
    <t>ODS 4.a.1</t>
  </si>
  <si>
    <t>ODS 4.3.1</t>
  </si>
  <si>
    <t>ODS 4.b.1</t>
  </si>
  <si>
    <t>ODS 4.6.1</t>
  </si>
  <si>
    <t>ODS 1.a.2</t>
  </si>
  <si>
    <t>ODS 1.b.1</t>
  </si>
  <si>
    <t>ODS 1.3.1</t>
  </si>
  <si>
    <t>ODS 8.7.1</t>
  </si>
  <si>
    <t>ODS 5.2.1</t>
  </si>
  <si>
    <t>ODS 5.2.2</t>
  </si>
  <si>
    <t>ODS  8.6.1</t>
  </si>
  <si>
    <t>ODS 16.7.1</t>
  </si>
  <si>
    <t>ODS 1.4.1</t>
  </si>
  <si>
    <t>% Hogares cuyo jefe de hogar se beneficia del programa social Pensión 65, urbano y rural</t>
  </si>
  <si>
    <t xml:space="preserve">ODS 8.9.1
ODS 8.9.2
</t>
  </si>
  <si>
    <t>ODS 8.9.1
ODS 8.9.2</t>
  </si>
  <si>
    <t>ODS 9.1.2</t>
  </si>
  <si>
    <t xml:space="preserve">ODS 9.3.1
ODS 9.3.2
</t>
  </si>
  <si>
    <t>ODS 9.3.1
ODS 9.3.2</t>
  </si>
  <si>
    <t>ODS 9.3.2</t>
  </si>
  <si>
    <t>ODS 9.4.1</t>
  </si>
  <si>
    <t>ODS 9.1.1</t>
  </si>
  <si>
    <t>ODS 8.5.2</t>
  </si>
  <si>
    <t>ODS 8.5.1</t>
  </si>
  <si>
    <t>ODS 1.1.1</t>
  </si>
  <si>
    <t>ODS 1.2.1</t>
  </si>
  <si>
    <t>Brecha de pobreza Total</t>
  </si>
  <si>
    <t>Brecha de pobreza Urbana</t>
  </si>
  <si>
    <t>Brecha de pobreza Rural</t>
  </si>
  <si>
    <t>ODS 8.1.1</t>
  </si>
  <si>
    <t>ODS 2.3.1</t>
  </si>
  <si>
    <t>ODS2.4.1</t>
  </si>
  <si>
    <t>ODS 6.b.1</t>
  </si>
  <si>
    <t>% de hogares en condición de pobre no extremo que utilizan gas y otro combustible para cocinar alimentos</t>
  </si>
  <si>
    <t>Relación entre inversión pública (Millones de Soles) y población rural.</t>
  </si>
  <si>
    <t xml:space="preserve">Proyectos de Inversión </t>
  </si>
  <si>
    <t>CEDRO. Epidemiología de drogas en la población urbana peruana (2017)</t>
  </si>
  <si>
    <t>INEI. Perú: Situación de Salud de la Población Adulta Mayor 2016.</t>
  </si>
  <si>
    <t>IV INFORME ANUAL DE SEGUIMIENTO AL CUMPLIMIENTO DE LA LEY DE LAS PERSONAS ADULTAS MAYORES, PERIODO 2015</t>
  </si>
  <si>
    <t xml:space="preserve">Índice de Volumen Físico Sector Fabril (Año base 2012=100) </t>
  </si>
  <si>
    <t>Lograr y sostener un superavit en la balanza comercial. (Millones de US dólares)</t>
  </si>
  <si>
    <t>Monto ejecutado en la función Agropecuaria (Millones de Soles, Devengado Anual)</t>
  </si>
  <si>
    <t>Monto ejecutado en el Programa Presupuestal 0089 "Reducción de la degradación de los suelos agrarios" (Millones de Soles, Devengado Anual)</t>
  </si>
  <si>
    <t>Monto ejecutado en el Programa Presupuestal 0042 "Aprovechamiento de los recursos hídricos para uso agrario"(Millones de Soles, Devengado Anual)</t>
  </si>
  <si>
    <t>Monto ejecutado en el Programa Presupuestal 0046 "Acceso y Uso de la electrificación Rural" (Millones de Soles, Devengado Anual)</t>
  </si>
  <si>
    <t>Monto ejecutado en el Programa Presupuestal 0121 "Mejora de la Articulación de pequeños productores al mercado" (Millones de Soles, Devengado Anual)</t>
  </si>
  <si>
    <t>% de Incremento del Presupuesto Devengado para la atención y protección de las victimas de  todo tipo de violencia (PP 0080: Lucha contra la Violencia Familiar)</t>
  </si>
  <si>
    <t>Tasa de Actividad de hombres y mujeres.
En América Latina y El Caribe la tasa de actividad total es 61.7%;  mujeres 49.1% y  hombres 75.2% (Panorama Laboral 2015 OIT). Perú ocupa la tercera posición para varones y la primera para mujeres</t>
  </si>
  <si>
    <t>Razón de muerte materna
(casos x 100,000 nacidos vivos)</t>
  </si>
  <si>
    <t>MINEDU-ESCALE 2015</t>
  </si>
  <si>
    <t>Elevar la recaudación del impuesto a la renta en empresas y personas naturales y selectivo al consumo (Millones de soles / %PBI)</t>
  </si>
  <si>
    <t>Impuesto a la Renta Nacional</t>
  </si>
  <si>
    <t>Elevar las contribuciones sociales (Millones de soles / %PBI)</t>
  </si>
  <si>
    <t>Elevar los ingresos no tributarios (Millones de soles / %PBI)</t>
  </si>
  <si>
    <t>Derecho habiente</t>
  </si>
  <si>
    <t>N° Casos de pacientes con diagnóstico de TBC que reciben tratamiento</t>
  </si>
  <si>
    <t>V. LINEAMIENTO DE POLÍTICA: Mejorar la conexión de telefonía e internet en los hogares.</t>
  </si>
  <si>
    <t>VI. LINEAMIENTO DE POLÍTICA: Garantizar que ningún niño, niña, adolescente, mujer, persona adulta mayor, sea víctima de ningún tipo de violencia: abuso, negligencia, maltrato, castigo físico y humillante, explotación laboral y sexual, trata de personas y bullying</t>
  </si>
  <si>
    <t>R.2: Se reduce la mortalidad materna</t>
  </si>
  <si>
    <t>% de niños y niñas menores de 36 meses con vacunas básicas completas para su edad (incluye 1 dosis de BCG, 3 dosis de DPT, 3 dosis contra la Poliomielitis y 1 dosis contra el Sarampión).</t>
  </si>
  <si>
    <t>% de niños y niñas menores de 12 meses con vacunas básicas completas para su edad (incluye 1 Dosis de BCG, 3 Dosis de DPT y 3 Dosis contra la Poliomielitis).</t>
  </si>
  <si>
    <t>Población adulta mayor con presión alta/hipertensión arterial diagnosticada, por área urbano y rural</t>
  </si>
  <si>
    <t>Locales escolares públicos que sólo requieren mantenimiento</t>
  </si>
  <si>
    <t>Porcentaje de productores agropecuarios que han realizado análisis de suelo y recibieron asistencia técnica para implementar actividades en función al resultado obtenido en los últimos tres años.</t>
  </si>
  <si>
    <t>Porcentaje de productores agropecuarios que han recibido asistencia técnica sobre la instalación y manejo de pastos en los últimos tres años y la aplican.</t>
  </si>
  <si>
    <t xml:space="preserve">Caminos rurales construidos o reparados. (Kilómetros) </t>
  </si>
  <si>
    <t>15,4%</t>
  </si>
  <si>
    <t>Hombre (%)</t>
  </si>
  <si>
    <t>Mujer (%)</t>
  </si>
  <si>
    <t>Trabajo</t>
  </si>
  <si>
    <t xml:space="preserve">Saneamiento </t>
  </si>
  <si>
    <t>Vivienda y DU</t>
  </si>
  <si>
    <t>Cultura y Dep</t>
  </si>
  <si>
    <t>Prot. Social</t>
  </si>
  <si>
    <t>Pensiones</t>
  </si>
  <si>
    <t>Total Gasto Actividades</t>
  </si>
  <si>
    <t>G. Corriente sin Prev. ni Deuda</t>
  </si>
  <si>
    <t>GCsPD per Cápita</t>
  </si>
  <si>
    <t>G.Proy. per Cápita</t>
  </si>
  <si>
    <t>Gasto Público Corriente no financiero ni previsional Total y Per capita 
(Millones de Soles)
Gastos per Cápita en Soles</t>
  </si>
  <si>
    <t>141,629 (65.1%)</t>
  </si>
  <si>
    <t>65,652 (30.2%)</t>
  </si>
  <si>
    <t>10,476 (4.8%)</t>
  </si>
  <si>
    <t>NIÑO (N°)</t>
  </si>
  <si>
    <t>NIÑA (N°)</t>
  </si>
  <si>
    <t>HOMBRE (N°)</t>
  </si>
  <si>
    <t>MUJER (N°)</t>
  </si>
  <si>
    <t>Entre 10-14 años (N°)</t>
  </si>
  <si>
    <t>Entre 15-17 años (N°)</t>
  </si>
  <si>
    <t>Niño (%)</t>
  </si>
  <si>
    <t>Niña (%)</t>
  </si>
  <si>
    <t>ESSALUD (%)</t>
  </si>
  <si>
    <t>SIS (%)</t>
  </si>
  <si>
    <t>Otros (%)</t>
  </si>
  <si>
    <t xml:space="preserve">HOMBRE (%) </t>
  </si>
  <si>
    <t>MUJER (%)</t>
  </si>
  <si>
    <t>NIÑA (%</t>
  </si>
  <si>
    <t>NIÑO (%)</t>
  </si>
  <si>
    <t>NIÑA (%)</t>
  </si>
  <si>
    <t>Indígena (%)</t>
  </si>
  <si>
    <t>No indígena (%)</t>
  </si>
  <si>
    <t>HOMBRES (%)</t>
  </si>
  <si>
    <t>MUJERES (%)</t>
  </si>
  <si>
    <t>Pobre (%)</t>
  </si>
  <si>
    <t>HOMBRE (%)</t>
  </si>
  <si>
    <t xml:space="preserve">Número de denuncias de violencia hacia la niñez y adolescencia por edad, sexo y procedencia, consolidadas en un Registro Unificado.
</t>
  </si>
  <si>
    <t>PEA (%)</t>
  </si>
  <si>
    <t>PEA Urbana (%)</t>
  </si>
  <si>
    <t>PEA Rural (%)</t>
  </si>
  <si>
    <t>NO PEA (%)</t>
  </si>
  <si>
    <t>NACIONAL (N°) Y  (%)</t>
  </si>
  <si>
    <t>Médicos Pediatras (%)</t>
  </si>
  <si>
    <t>Set de parto y episiotomía (%)</t>
  </si>
  <si>
    <t>Lámpara de pie de cuello de ganso (%)</t>
  </si>
  <si>
    <t>Mesa de Partos (%)</t>
  </si>
  <si>
    <t>Balón con Oxígeno (%)</t>
  </si>
  <si>
    <t>Estetoscopio y Tensiómetro adulto (%)</t>
  </si>
  <si>
    <t>Balanza Pediatrica (%)</t>
  </si>
  <si>
    <t>Estetoscopio neonatal (%)</t>
  </si>
  <si>
    <t>Tallímetro Pediatrico (%)</t>
  </si>
  <si>
    <t>Aspirador electrico (%)</t>
  </si>
  <si>
    <t>Cuna de calor radiante (%)</t>
  </si>
  <si>
    <t>Hemograma (%)</t>
  </si>
  <si>
    <t>Examen de orina con Tira Reactiva (%)</t>
  </si>
  <si>
    <t>Baciloscopia en Esputo (%)</t>
  </si>
  <si>
    <t>RPR (%)</t>
  </si>
  <si>
    <t>Glucosa (%)</t>
  </si>
  <si>
    <t>Factor RH y G. Sanguíneo (%)</t>
  </si>
  <si>
    <t>VIH (%)</t>
  </si>
  <si>
    <t>Hemoglobina (%)</t>
  </si>
  <si>
    <t>Inicial (%)</t>
  </si>
  <si>
    <t>Primaria (%)</t>
  </si>
  <si>
    <t>Secundaria (%)</t>
  </si>
  <si>
    <t xml:space="preserve">% Var. Anual del ingreso prom. mensual </t>
  </si>
  <si>
    <t>Kilómetros de infraestructura</t>
  </si>
  <si>
    <t>Número de Comités de Gestión de Cuenca funcionando</t>
  </si>
  <si>
    <t>De 10 a 14 años</t>
  </si>
  <si>
    <t>Mas de 65 años</t>
  </si>
  <si>
    <t>ODS 3.3.4</t>
  </si>
  <si>
    <t>ODS 3.5.1
ODS 3.5.2
ODS 3.a.1</t>
  </si>
  <si>
    <t>ODS 4.2.2</t>
  </si>
  <si>
    <t>ODS 4.5.1</t>
  </si>
  <si>
    <t>ODS 1.4.2
ODS 5.a.1</t>
  </si>
  <si>
    <t>ODS 5.b.1</t>
  </si>
  <si>
    <t>ODS 1.4.1
ODS 6.1.1</t>
  </si>
  <si>
    <t>ODS 7.1.1</t>
  </si>
  <si>
    <t>ODS 8.3.1</t>
  </si>
  <si>
    <t>ODS 8.b.1</t>
  </si>
  <si>
    <t>ODS 9.2.1</t>
  </si>
  <si>
    <t>ODS 9.c.1</t>
  </si>
  <si>
    <t>ODS 16.2.1</t>
  </si>
  <si>
    <t>ODS 16.2.7</t>
  </si>
  <si>
    <t>ODS 16.2.8</t>
  </si>
  <si>
    <t>Monto ejecutado en  programas presupuestales vinculados a infraestructura básica: saneamiento urbano y rural, electrificación rural y telecomunicaciones    (Millones de soles, Devengado)</t>
  </si>
  <si>
    <t>Monto ejecutado en  PP vinculados a servicios universales en salud y educación. PPE: PAN, SMN, Prevención y Control de Cáncer TBC -VIH SIDA, PELA Básica Regular, Incrementar el acceso de población 3 a 16 años a los servicios educativos públicos de la EBR, Inclusión de NN y jóvenes con discapacidad en la educación básica y técnico productiva, Acceso y uso de la Electrificación Rural, Acceso y uso adecuado de los servicios públicos de telecomunicaciones, Programa de Saneamiento urbano y rural. (Millones de soles, Devengado)</t>
  </si>
  <si>
    <t>Incremento del capital del sistema financiero para apoyar actividades agropecuarias.
(Millones de soles)</t>
  </si>
  <si>
    <t xml:space="preserve">Número de hogares/usuarios en sierra y selva participando del  programa Haku Wiñay/ Noa Jayatai </t>
  </si>
  <si>
    <t>El MINAGRI estima S/ 6,730.27</t>
  </si>
  <si>
    <t>Informe de Gestión Anual de Sierra Exportadora 2017</t>
  </si>
  <si>
    <t>INFOMIDIS -DIT Mar 2018</t>
  </si>
  <si>
    <t>III. LINEAMIENTO DE POLÍTICA: Desarrollar cadenas productivas vinculadas a exportaciones.</t>
  </si>
  <si>
    <t>VI. LINEAMIENTO DE POLÍTICA: Mejorar la conectividad vial en el país.</t>
  </si>
  <si>
    <t>VIII. LINEAMIENTO DE POLÍTICA: Promover el desarrollo de una política contra cíclica sin comprometer desarrollo de capacidades humanas no recuperables, ni la estabilidad macro económica de mediano y largo plazo.</t>
  </si>
  <si>
    <t>X. LINEAMIENTO DE POLÍTICA: Mejorar los niveles de empleo e ingreso de la población.</t>
  </si>
  <si>
    <t>XII. LINEAMIENTO DE POLÍTICA: Poner fin a la pobreza monetaria extrema y reducir la pobreza monetaria total.</t>
  </si>
  <si>
    <t>XV. LINEAMIENTO DE POLÍTICA: Fortalecimiento de la Agricultura Familiar y diversificación productiva de las pequeñas unidades de producción rural</t>
  </si>
  <si>
    <t xml:space="preserve">N° de minutos para llegar a un centro de comercio </t>
  </si>
  <si>
    <t>IV Censo Nacional Agropecuario 2012/ INEI. Perú Brechas de Género 2018. Cuadro No. 9.1</t>
  </si>
  <si>
    <t>Resto de mundo</t>
  </si>
  <si>
    <t>MINEDU-ESCALE (2018)</t>
  </si>
  <si>
    <t>Asistencia técnica permanente para su capitalización y diversificación productiva.</t>
  </si>
  <si>
    <t xml:space="preserve">Tasa neta de asistencia escolar a educación secundaria de la población de 12 a 16 años de edad </t>
  </si>
  <si>
    <t>MINEDU-ESCALE (Resultados Evaluación Censal 2018)</t>
  </si>
  <si>
    <t>N° de personas adultas mayores  (PAM) que acceden a justicia</t>
  </si>
  <si>
    <t>SIS: ATENCIÓN DE PARTOS POR GRUPOS DE EDAD, SEGÚN DEPARTAMENTO. Enero-Diciembre 2017</t>
  </si>
  <si>
    <t>Ingreso de visitantes extranjeros
(Miles)</t>
  </si>
  <si>
    <t>PIP -MINAGRI</t>
  </si>
  <si>
    <t xml:space="preserve">MINAGRI ha iniciado proceso </t>
  </si>
  <si>
    <t>17,411.5
67.5%</t>
  </si>
  <si>
    <t>18,420.1
69.7%</t>
  </si>
  <si>
    <t>19,682.4
73.8%</t>
  </si>
  <si>
    <t>20,367.5
76.0%</t>
  </si>
  <si>
    <t>21,007.1
77.9%</t>
  </si>
  <si>
    <t>2,429.8
9.7%</t>
  </si>
  <si>
    <t>3,459.0
14.2%</t>
  </si>
  <si>
    <t>3,672.9
15.1%</t>
  </si>
  <si>
    <t>3,714.1
13.5%</t>
  </si>
  <si>
    <t>3,707.5
13.5%</t>
  </si>
  <si>
    <t>1,924.6
1.7%</t>
  </si>
  <si>
    <t>1,890.1
1.6%</t>
  </si>
  <si>
    <t>1,898.3
1.7%</t>
  </si>
  <si>
    <t>1,883.9
1.6%</t>
  </si>
  <si>
    <t>1,880.7
1.7%</t>
  </si>
  <si>
    <t>50,352
8.8%</t>
  </si>
  <si>
    <t>51,668
 8.6%</t>
  </si>
  <si>
    <t>52,692
8.1%</t>
  </si>
  <si>
    <t>54,643
7.9%</t>
  </si>
  <si>
    <t>40,157
 7.0%</t>
  </si>
  <si>
    <t>34,745
5.8%</t>
  </si>
  <si>
    <t>37,214
5.7%</t>
  </si>
  <si>
    <t>36,755
5.3%</t>
  </si>
  <si>
    <t>10,894
1.9%</t>
  </si>
  <si>
    <t>10,557
1.8%</t>
  </si>
  <si>
    <t>11,159
1.7%</t>
  </si>
  <si>
    <t>11,450
1.7%</t>
  </si>
  <si>
    <t xml:space="preserve">25,031
4.4% </t>
  </si>
  <si>
    <t>20,542
3.4%</t>
  </si>
  <si>
    <t>22,250
3.4%</t>
  </si>
  <si>
    <t>20,421
3.0%</t>
  </si>
  <si>
    <t>4,232
0.7%</t>
  </si>
  <si>
    <t>3,646
0.6%</t>
  </si>
  <si>
    <t>3,805
0,6%</t>
  </si>
  <si>
    <t>4,884
0,7%</t>
  </si>
  <si>
    <t>5,135
 0.9%</t>
  </si>
  <si>
    <t>5,495
0.9%</t>
  </si>
  <si>
    <t>5,902
0.9%</t>
  </si>
  <si>
    <t>6,315
0.9%</t>
  </si>
  <si>
    <t>8,640
1.5%</t>
  </si>
  <si>
    <t>9,178
1.5%</t>
  </si>
  <si>
    <t>9,545
1.5%</t>
  </si>
  <si>
    <t>9,882
1.4%</t>
  </si>
  <si>
    <t>3,141
0.6%</t>
  </si>
  <si>
    <t>3,417
0.6%</t>
  </si>
  <si>
    <t>3,592
0.6%</t>
  </si>
  <si>
    <t>3,696
0.5%</t>
  </si>
  <si>
    <t>1,234
0,22%</t>
  </si>
  <si>
    <t>920
0.15%</t>
  </si>
  <si>
    <t>850
0.13%</t>
  </si>
  <si>
    <t>1,147
0.17%</t>
  </si>
  <si>
    <t>Pob. Ocupada  afiliada a Sist. Pensiones
(Miles)</t>
  </si>
  <si>
    <t>Cobertura de población asegurada por EsSalud por tipo de asegurado.
(Miles)</t>
  </si>
  <si>
    <t>Asegurados titulares de EsSalud según  tipo de seguro del titular
(Miles)</t>
  </si>
  <si>
    <t>Contrato de Adm.de Servicios (CAS)</t>
  </si>
  <si>
    <t>Cobertura de población titular con seguro agrario en EsSalud (Miles)</t>
  </si>
  <si>
    <t>Ajuste anual de la remuneracion minima según fórmula aprobada por el Consejo Nacional de Trabajo. (Soles)</t>
  </si>
  <si>
    <t>Superficie reforestada acumulada desde el 2001 (Miles de hectáreas)</t>
  </si>
  <si>
    <t>Superficie deforestada (Miles de hectáreas)</t>
  </si>
  <si>
    <t>Producción comunal de plantación forestal (Miles de plantones)</t>
  </si>
  <si>
    <t>250,000 usan semillas mejoradas (12% )</t>
  </si>
  <si>
    <t>PIM (Millones de Soles)</t>
  </si>
  <si>
    <t>Dev. (Millones de Soles)</t>
  </si>
  <si>
    <t>% del PIM</t>
  </si>
  <si>
    <t>% del G.Total</t>
  </si>
  <si>
    <t xml:space="preserve">22, 868 </t>
  </si>
  <si>
    <t>Total de Patrocinios (N°)</t>
  </si>
  <si>
    <t>Violencia Familiar (N°)</t>
  </si>
  <si>
    <t>N° Casos</t>
  </si>
  <si>
    <t>N° Víctimas 
Hombres</t>
  </si>
  <si>
    <t>N° Víctimas
Mujeres</t>
  </si>
  <si>
    <t>Víctimas NNA
 (N° y %)</t>
  </si>
  <si>
    <t>Niñas (%)</t>
  </si>
  <si>
    <t>Niños (%)</t>
  </si>
  <si>
    <t>Lima Metro (%)</t>
  </si>
  <si>
    <t>Costa (%)</t>
  </si>
  <si>
    <t>Sierra (%)</t>
  </si>
  <si>
    <t>Selva (%)</t>
  </si>
  <si>
    <t>NACIONAL (Millones S/)
(% incremento)</t>
  </si>
  <si>
    <t xml:space="preserve">70.80
</t>
  </si>
  <si>
    <t>76.71
(8.35%)</t>
  </si>
  <si>
    <t>89.14
(16.20%)</t>
  </si>
  <si>
    <t>134.46
(50.84%)</t>
  </si>
  <si>
    <t>181.92
(35.30%)</t>
  </si>
  <si>
    <t xml:space="preserve">N° Cámaras Gesell </t>
  </si>
  <si>
    <t>N° Salas de Entrevista</t>
  </si>
  <si>
    <t>N° en medio abierto</t>
  </si>
  <si>
    <t>N° en medio cerrado</t>
  </si>
  <si>
    <t>NACIONAL 
(N° NNA)</t>
  </si>
  <si>
    <t xml:space="preserve">MINTRA - Direcciones Regionales de Trabajo. </t>
  </si>
  <si>
    <t>NACIONAL (N°  y % del total de casos)</t>
  </si>
  <si>
    <t>43, 810 
(86.8%)</t>
  </si>
  <si>
    <t xml:space="preserve">49, 933 (85.5%) </t>
  </si>
  <si>
    <t>60, 589 (85.9%)</t>
  </si>
  <si>
    <t>81, 009 (85.0%)</t>
  </si>
  <si>
    <t>113, 727 (85.1%)</t>
  </si>
  <si>
    <t>NACIONAL (N° casos)</t>
  </si>
  <si>
    <t>NACIONAL (N° tentativas)</t>
  </si>
  <si>
    <t>Brecha (S/)</t>
  </si>
  <si>
    <t xml:space="preserve">De 45 a más </t>
  </si>
  <si>
    <t>Bolsa de reanimación (%)</t>
  </si>
  <si>
    <t>Cinta Métrica(%)</t>
  </si>
  <si>
    <t>Tijera de C. Umbilical(%)</t>
  </si>
  <si>
    <t xml:space="preserve">2  (Norte y Sur)  </t>
  </si>
  <si>
    <t xml:space="preserve">P. Regionales </t>
  </si>
  <si>
    <t>PAN (001)</t>
  </si>
  <si>
    <t>SMN (002)</t>
  </si>
  <si>
    <t>TBC-VIH Sida (016)</t>
  </si>
  <si>
    <t>Cancer (024)</t>
  </si>
  <si>
    <t>PELA B.Regular (090)</t>
  </si>
  <si>
    <t>Educ. Inclusiva (106)</t>
  </si>
  <si>
    <t>Saneamiento Urbano (082)</t>
  </si>
  <si>
    <t>Saneamiento Rural (083)</t>
  </si>
  <si>
    <t>Electrificación Rural  (046)</t>
  </si>
  <si>
    <t>Población Total (Miles)</t>
  </si>
  <si>
    <t>Población Rural (Miles)</t>
  </si>
  <si>
    <t xml:space="preserve">Capital Social </t>
  </si>
  <si>
    <t>Patrimonio</t>
  </si>
  <si>
    <t>Clientes</t>
  </si>
  <si>
    <t>Incremento de fondos del Agrobanco  para apoyar Agricultores Familiares.
(Millones de soles)
Clientes en miles</t>
  </si>
  <si>
    <t>Agricultores Familiares</t>
  </si>
  <si>
    <t>Número de Agricultores protegidos y atendidos por seguros contra riesgos (Seguro Agrario Catastrófico - SAC) impulsados por el Estado.
Hectáreas (Miles)
Monto de SAC (Millones de soles)
Agricultores beneficiados (Miles)</t>
  </si>
  <si>
    <t>Monto (Millones de soles)</t>
  </si>
  <si>
    <t>Ha. (Miles)</t>
  </si>
  <si>
    <t>Agricultores (Miles)</t>
  </si>
  <si>
    <t xml:space="preserve">2012: 517,667 </t>
  </si>
  <si>
    <t>Estado compra anualmente alimentos por 1,400 millones de soles, 107 millones (78%) son compras del Programa Qali Warma</t>
  </si>
  <si>
    <t>Número</t>
  </si>
  <si>
    <t>Plantacion forestal realizada (hectáreas)</t>
  </si>
  <si>
    <t>Miles de Plantones</t>
  </si>
  <si>
    <t>Miles de Hectáreas</t>
  </si>
  <si>
    <t>2014: MINAGRI 230,000</t>
  </si>
  <si>
    <t xml:space="preserve">2015: MINAGRI 3,000  </t>
  </si>
  <si>
    <t>Número de AF</t>
  </si>
  <si>
    <t xml:space="preserve">%  que usa abonos orgánicos   </t>
  </si>
  <si>
    <t>pasar de 70 a 49 min.</t>
  </si>
  <si>
    <t xml:space="preserve">Alrededor de 50% </t>
  </si>
  <si>
    <t>% Familias rurales</t>
  </si>
  <si>
    <t>Número de Mujeres</t>
  </si>
  <si>
    <t>Ha. de tierras agricolas - Mujer</t>
  </si>
  <si>
    <t>Ha. de tierras agricolas - Hombre</t>
  </si>
  <si>
    <t>Ha. de tierras no agricolas - Mujer</t>
  </si>
  <si>
    <t>Ha. de tierras no agricolas - Hombre</t>
  </si>
  <si>
    <t>Gestionaron crédito</t>
  </si>
  <si>
    <t>Accedieron a crédito</t>
  </si>
  <si>
    <t xml:space="preserve"> 39, 595 
(89.5%) </t>
  </si>
  <si>
    <t>369.7 
(9.8%)</t>
  </si>
  <si>
    <t xml:space="preserve">412.5
(10.9%) </t>
  </si>
  <si>
    <t>65,800
(9.5%)</t>
  </si>
  <si>
    <t>3 (SAN, A. Familiar, A. Orgánica)</t>
  </si>
  <si>
    <t>Regiones con PDC</t>
  </si>
  <si>
    <t>Regiones con Comisiones de Coordinación</t>
  </si>
  <si>
    <t>Número Comisiones de coordinación agraria funcionando a nivel regional
(CORESAN, Consejos AF, Comisiones AO, Consejos Cuenca, …)</t>
  </si>
  <si>
    <t xml:space="preserve">En proceso </t>
  </si>
  <si>
    <t>1,056
(48%)</t>
  </si>
  <si>
    <t>Número de predios rurales titulados
(Miles)</t>
  </si>
  <si>
    <t>Número de predios rurales conducidos por mujeres titulados
(Miles)</t>
  </si>
  <si>
    <t>120
(30%)</t>
  </si>
  <si>
    <t>Número de agricultores y comunidades con derechos de uso de agua inscritos en padrones de usuarios de riego y en el Registro Administrativo de Derechos de Uso de Agua (Miles)</t>
  </si>
  <si>
    <t>2012: 500</t>
  </si>
  <si>
    <t xml:space="preserve"> 3 Comités en proceso</t>
  </si>
  <si>
    <t>.16.9</t>
  </si>
  <si>
    <t>INEI-ENDES 2018. CUADRO Nº 12.10 PERÚ: BÚSQUEDA DE AYUDA EN PERSONAS CERCANAS Y/O EN ALGUNA INSTITUCIÓN CUANDO FUERON MALTRATADAS FÍSICAMENTE, SEGÚN CARACTERÍSTICA SELECCIONADA, 2018</t>
  </si>
  <si>
    <t>INEI ENDES 2018. CUADRO Nº 12.1 PERÚ: VIOLENCIA FAMILIAR CONTRA LA MUJER, EJERCIDA ALGUNA VEZ POR EL ESPOSO O  COMPAÑERO, SEGÚN CARACTERÍSTICA SELECCIONADA, 2018</t>
  </si>
  <si>
    <t>INEI-Encuesta a Establecimientos de Salud con Funciones Obstétricas y Neonatales, 2013 - 2015</t>
  </si>
  <si>
    <t>Porcentaje de mujeres de 30 a 59 años de edad que se han realizado Papanicolaou en los últimos 36 meses y conocen su resultado</t>
  </si>
  <si>
    <t>Porcentaje de personas de 15 a 59 años de edad que considera que el cáncer es prevenible</t>
  </si>
  <si>
    <t>Porcentaje de mujeres de 30 a 59 años de edad que se han realizado el examen clínico de mama en los últimos 12 meses</t>
  </si>
  <si>
    <t>Porcentaje de personas de 40 a 59 años de edad que se han realizado un chequeo general para descartar algún tipo de cáncer en los últimos 24 meses</t>
  </si>
  <si>
    <t>N° de pacientes con neoplasia tratados gratuitamente dentro del Plan Esperanza</t>
  </si>
  <si>
    <t>Sistema Nacional y Regional</t>
  </si>
  <si>
    <t xml:space="preserve"> 8 GR con CORESAN </t>
  </si>
  <si>
    <t>Un rep. de agricultores en los 8 CORESAN</t>
  </si>
  <si>
    <t>Sistema Nacional de Seguridad Alimentaria y Nutricional (SAN) funcionando a nivel nacional y en 26 regiones</t>
  </si>
  <si>
    <t xml:space="preserve">Piloto en Sierra Lima por 1,000 Ha. </t>
  </si>
  <si>
    <t>18,000 agricultores capacitados según CENAGRO</t>
  </si>
  <si>
    <t>Estudio Año 2,010: S/ 500 por AA</t>
  </si>
  <si>
    <t>Comunidades campesinas</t>
  </si>
  <si>
    <t>Comunidades nativas</t>
  </si>
  <si>
    <t xml:space="preserve"> 1,223 CN
(88%) </t>
  </si>
  <si>
    <t xml:space="preserve"> 4,859 CC 
(79%)</t>
  </si>
  <si>
    <t>Total 
Nacional (S/.)</t>
  </si>
  <si>
    <t>Total GN (S/.)</t>
  </si>
  <si>
    <t>Total GR (S/.)</t>
  </si>
  <si>
    <t>Total GL (S/.)</t>
  </si>
  <si>
    <t>Presupuesto que destinan los Municipios para promover el cuidado infantil y la adecuada alimentación (Devengado Millones de Soles)
(PAN / Producto 3033248)
PAN / Producto 3033251 Año 2018</t>
  </si>
  <si>
    <t>N°  de atenciones financiadas por SIS  sobre  situación nutricional de población (Miles de personas)
Desnutrición Crónica y Anemia por deficiencia de hierro</t>
  </si>
  <si>
    <t>Desnutrición Crónica</t>
  </si>
  <si>
    <t>Anemia</t>
  </si>
  <si>
    <t>0-11 años</t>
  </si>
  <si>
    <t>Comisión Nacional Multi-sectorial</t>
  </si>
  <si>
    <t>N° Hombres
&lt; 18 años</t>
  </si>
  <si>
    <t>N° Mujeres
&lt; 18 años</t>
  </si>
  <si>
    <t>Número de niñas, niños y adolescentes que son víctimas de trata de personas.  
Denuncias registradas por la PNP</t>
  </si>
  <si>
    <t>V. Pisicológica</t>
  </si>
  <si>
    <t>V. Fisica</t>
  </si>
  <si>
    <t>Nº de niños, niñas y adolescentes victimas de violencia psicológica y física cuyas denuncias son atendidas por los CEM - MIMP.</t>
  </si>
  <si>
    <t>15,579 (30.86%)</t>
  </si>
  <si>
    <t>30,681 (30.86%)</t>
  </si>
  <si>
    <t>19,646 (33.82%)</t>
  </si>
  <si>
    <t>23,039 (32.67%)</t>
  </si>
  <si>
    <t>41.809 (31.27%)</t>
  </si>
  <si>
    <t>Número de denuncias de violencia en la escuela registradas en el SISEVE (Acumulado desde Sep. 2013)</t>
  </si>
  <si>
    <t>PERÚ: CASOS ATENDIDOS EN LA DEF. MUNICIPAL DEL NIÑO Y DEL ADOLESCENTE, SEGÚN DISTRITO, 2017 (Cdro. 60)</t>
  </si>
  <si>
    <t xml:space="preserve">Indicadores nacionales para medir DIT  a ser incluidos en la ENDES-INEI: </t>
  </si>
  <si>
    <t>Incorporar recursos técnicos especializados en temas de envejecimiento y vejez en todas las regiones del país, a través del cumplimiento del Art. No 8 de la Ley 28803 que dispone la creación de centros Integrales de Atención al adulto mayor por las municipalidades distritales y provinciales (CIAM)</t>
  </si>
  <si>
    <t>CIAM Provincial (N°)</t>
  </si>
  <si>
    <t>CIAM Distrital (N°)</t>
  </si>
  <si>
    <t>MIMP - CIAM</t>
  </si>
  <si>
    <t xml:space="preserve">Km de vía vecinal  pavimentada respecto del total de Km de vías vecinales </t>
  </si>
  <si>
    <t xml:space="preserve">Km de vía departamental  pavimentada respecto del total de Km de vías departamentales </t>
  </si>
  <si>
    <t xml:space="preserve">Km de vía nacional  pavimentada respecto del total de Km de vías Nacionales </t>
  </si>
  <si>
    <t>MTC - FITEL, Febrero 2019</t>
  </si>
  <si>
    <t>I.M. Indicador de Monitoreo/ (*) Indicadores en revisión y que fueron propuestos para medir desarrollo infantil temprano. Se cuenta con información a partir de la DIT - ENDES 2018</t>
  </si>
  <si>
    <t>Proporción de niñas y niños entre 9 - 12 meses que cuentan con conductas precursoras de apego seguro.</t>
  </si>
  <si>
    <t>Proporción de niñas y niños entre 9 y 36 meses,  que cuentan con comunicación verbal efectiva para su edad</t>
  </si>
  <si>
    <t>9 a 36 meses (%)</t>
  </si>
  <si>
    <t>9 a 12 meses (%)</t>
  </si>
  <si>
    <t>13 a 18 meses (%)</t>
  </si>
  <si>
    <t>19 a 23 meses (%)</t>
  </si>
  <si>
    <t>24 a 36 meses (%)</t>
  </si>
  <si>
    <t xml:space="preserve">Proporción de niñas y niños entre 12 -18 meses que logran caminar solos </t>
  </si>
  <si>
    <t xml:space="preserve">Proporción de niñas y niños entre 24 -71 meses que logran la regulacion de emociones y comportamientos apropiados para su edad </t>
  </si>
  <si>
    <t xml:space="preserve">Proporción de niñas y niños entre 24 -36 meses con una adecuada función simbólica para su edad </t>
  </si>
  <si>
    <t>Proporcion de niñas y niños entre 24 - 36 meses que tienen materiales de juego suficientes y adecuados para desarrollar su función simbólica</t>
  </si>
  <si>
    <t>% de niños y niñas de 0 a 35 meses con sobrepeso</t>
  </si>
  <si>
    <t>% de niños y niñas de 0 a 35 meses con obesidad</t>
  </si>
  <si>
    <t>% de niños y niñas de 0 a 59 meses con sobrepeso</t>
  </si>
  <si>
    <t>% de niños y niñas de 0 a 59 meses con obesidad</t>
  </si>
  <si>
    <t>N° de personas adultas mayores con prótesis removibles - Plan para la Rehabilitación Oral "Vuelve a sonreir"</t>
  </si>
  <si>
    <t xml:space="preserve">Jurado Nacional de Elecciones - INFOgob </t>
  </si>
  <si>
    <t>50.8%
(21,575)</t>
  </si>
  <si>
    <t>49.2%
(20,888)</t>
  </si>
  <si>
    <t>Reglamento aprobado con DS Nº 017-2016-PRODUCE</t>
  </si>
  <si>
    <t>Sistema Nacional de Parques Industriales implementado. (DL 1199)</t>
  </si>
  <si>
    <t>MTPE - Programa Nacional de Empleo Juvenil "Jóvenes Productivos" - PPR PROEMPLEO. IV Evaluación Plan Operativo Institucional</t>
  </si>
  <si>
    <t>MINSA/ WILLAQNET al 20 de Diciembre</t>
  </si>
  <si>
    <t xml:space="preserve">Población de 25 y más años de edad con nivel educativo superior alcanzado. </t>
  </si>
  <si>
    <t>Universit. (%)</t>
  </si>
  <si>
    <t>No Univers. (%)</t>
  </si>
  <si>
    <t>Número de casos de SIDA  por grupos  de edad y sexo
(Casos de SIDA  por grupos  de edad acumulados desde 1983)</t>
  </si>
  <si>
    <t>MINSA-EVAJ. Fuente: HIS-OGEI. Año: 2014.</t>
  </si>
  <si>
    <t>% Personas adultas mayores en situación de pobreza según área de residencia urbana y rural</t>
  </si>
  <si>
    <t>Gasto Social Total</t>
  </si>
  <si>
    <t>10 a 14 años</t>
  </si>
  <si>
    <t>60,666
8.3%</t>
  </si>
  <si>
    <t>12,474
1.7%</t>
  </si>
  <si>
    <t>22,756
3.1%</t>
  </si>
  <si>
    <t>6,368
0,9%</t>
  </si>
  <si>
    <t>6,860
0.9%</t>
  </si>
  <si>
    <t>10,659
1.5%</t>
  </si>
  <si>
    <t>3,987
0.55%</t>
  </si>
  <si>
    <t>1,344
0.18%</t>
  </si>
  <si>
    <t>% de instituciones educativas y programas no escolarizados de Ed. Inicial que brindan atención educativa, alimentación y salud</t>
  </si>
  <si>
    <t>Porcentaje de presupuesto que el gobierno nacional y los gobiernos regionales y locales destinan a proteger a niñas, niños, y adolescentes 
(PIM y Gasto Devengado en Millones de Soles)</t>
  </si>
  <si>
    <t>Número de adultos mayores participando en la actividad productiva
(PEA en miles)</t>
  </si>
  <si>
    <t>INEI - RENAMU 2019.</t>
  </si>
  <si>
    <t>Superintendencia de Banca y Seguros -
Evolución Sistema Financiero Sept 2019</t>
  </si>
  <si>
    <t>&lt; 19 años</t>
  </si>
  <si>
    <t>De 20 a 35 años</t>
  </si>
  <si>
    <t>&gt; 35 años</t>
  </si>
  <si>
    <t>Inicial (#)</t>
  </si>
  <si>
    <t>Primaria (#)</t>
  </si>
  <si>
    <t>Secundaria (#)</t>
  </si>
  <si>
    <t>PRONABEC - Memoria Anual 2017</t>
  </si>
  <si>
    <t>Nivel de cobertura de becas a través de PRONABEC, según género</t>
  </si>
  <si>
    <t>Nivel de cobertura de beca 18 a través de PRONABEC , según género y condición</t>
  </si>
  <si>
    <t>54.8%
(34,010)</t>
  </si>
  <si>
    <t>45.2%
(28,012)</t>
  </si>
  <si>
    <t>MINSA - Boletín epidemiológico del Perú - Volúmen 28-SE 52 Semana Epidemiológica (del 22 al 28 de diciembre 2019)</t>
  </si>
  <si>
    <t>No encuentro este indicador</t>
  </si>
  <si>
    <t>N° Casos de TBC (Sintomático Respiratorio identificado= ATC) Miles</t>
  </si>
  <si>
    <t>% Población adulta mayor con afiliación a algún seguro de salud, según área de residencia (urbana y rural) y tipo.</t>
  </si>
  <si>
    <t>DIMENSIÓN AMBIENTAL</t>
  </si>
  <si>
    <t>LÍNEA DE BASE 2014-2015</t>
  </si>
  <si>
    <t>MEDIOS DE VERIFICACIÓN</t>
  </si>
  <si>
    <t>I. LINEAMIENTO DE POLITICA Mejorar la Gestión Ambiental.</t>
  </si>
  <si>
    <t>R.1: Se fortalece la institucionalidad y la gestión ambiental consolidando la  coordinación intersectorial e intergubernamental, la transparencia y la participación ciudadana</t>
  </si>
  <si>
    <t>AGA.1.1</t>
  </si>
  <si>
    <t>Plan Nacional de Acción Ambiental 2016-2021 actualizado e implementado</t>
  </si>
  <si>
    <t>ODS 12.7.1</t>
  </si>
  <si>
    <t>Plan Nacional de Acción Ambiental 2016-2021</t>
  </si>
  <si>
    <t>Decreto Supremo aprobado. Responsable: MINAM</t>
  </si>
  <si>
    <t>AGA.1.2</t>
  </si>
  <si>
    <t>Agenda Ambiente 2017-2018 aprobada e implementada</t>
  </si>
  <si>
    <t>AgendaAmbiente 2015-2016 evaluada</t>
  </si>
  <si>
    <t>Resolución Ministerial aprobada. Responsable: MINAM</t>
  </si>
  <si>
    <t>AGA.1.3</t>
  </si>
  <si>
    <t>Número de instancias de coordinación intersectorial, intergubernamental funcionando</t>
  </si>
  <si>
    <t>0 instancias de coordinación formales y permanentes (2015)</t>
  </si>
  <si>
    <t>MINAM</t>
  </si>
  <si>
    <t>AGA.1.4</t>
  </si>
  <si>
    <t>Plan Nacional de Educación Ambiental 2016-2021 (PLANEA) aprobado e implementado</t>
  </si>
  <si>
    <t>ODS 12.8.1</t>
  </si>
  <si>
    <t>PLANEA 2016-2021</t>
  </si>
  <si>
    <t>Decreto Supremo aprobado. Responsable: MINEDU y MINAM</t>
  </si>
  <si>
    <t>AGA.1.5</t>
  </si>
  <si>
    <t>Número de instancias participativas funcionando (Comisión Nacional Ambiental, Comision Nacional sobre Cambio Climatico, Comisión Nacional de Diversidad Biologica, Comision Nacional contra la Desertificación y Sequía;  Comisiones regionales y Comisiones locales)</t>
  </si>
  <si>
    <t>4 Comisiones Nacionales instaladas y en funcionamiento  
24 Comisiones Ambientales Regionales (2015)  
382 Comisiones Ambientales Municipales (2015)</t>
  </si>
  <si>
    <t>AGA.1.6</t>
  </si>
  <si>
    <t>Monto del Presupuesto público ejecutado en la Función Ambiente (instancias, planes, programas y proyectos de gestión ambiental en los tres niveles de gobierno) - Millones de Soles</t>
  </si>
  <si>
    <t>Año 2015: 2,119.07 (Gasto Corriente)</t>
  </si>
  <si>
    <t>Año 2015: 423.84 (Gasto de Inversión)</t>
  </si>
  <si>
    <t>AGA.1.7</t>
  </si>
  <si>
    <t>Porcentaje del Presupuesto ejecutado en la Función Ambiente en relación al total del presupuesto nacional  - Millones de Soles</t>
  </si>
  <si>
    <t xml:space="preserve">Año 2015:  2,547.32
(1.9%) </t>
  </si>
  <si>
    <t>AGA.1.8</t>
  </si>
  <si>
    <t xml:space="preserve">Número de Informes de Evaluación Ambiental Integrada por año </t>
  </si>
  <si>
    <t>Informes de Evaluación ambiental integrada en el 2015</t>
  </si>
  <si>
    <t>MINAM/ Dirección General de Políticas, Normas e Instrumentos de Gestión Ambiental</t>
  </si>
  <si>
    <t>AGA.1.9</t>
  </si>
  <si>
    <t>Porcentaje de Municipalidades que implementan acciones para la gestión ambiental a nivel distrital y provincial</t>
  </si>
  <si>
    <t>Año 2015: 18% ejecutaron proyectos</t>
  </si>
  <si>
    <t>374 (20%)</t>
  </si>
  <si>
    <t>269 (14%)</t>
  </si>
  <si>
    <t>187 (10%)</t>
  </si>
  <si>
    <t>INEI - RENAMU 2019
Cuadro No. 96</t>
  </si>
  <si>
    <t xml:space="preserve">15% formularon proyectos                                                                                  </t>
  </si>
  <si>
    <t xml:space="preserve"> 279 (15%)</t>
  </si>
  <si>
    <t xml:space="preserve">216 (12%) </t>
  </si>
  <si>
    <t xml:space="preserve">130 (7%) </t>
  </si>
  <si>
    <t>AGA.1.10</t>
  </si>
  <si>
    <t>Número de instrumentos de gestión ambiental que incorporan indicadores de género e interculturalidad.</t>
  </si>
  <si>
    <t>ENCC, ENDB, Agenda Ambiente implementados con los enfoques de genero e interculturalidad</t>
  </si>
  <si>
    <t>Informe anual de MINAM de la Ley 28983 Igualdad de Oportunidades entre Mujeres y Hombres</t>
  </si>
  <si>
    <t>Norma Técnica para la aprobación del enfoque ambiental en la EBR (en proceso)</t>
  </si>
  <si>
    <t xml:space="preserve">R.2: Desarrollar información, estudios e investigaciones sobre la situación ambiental del país, para mejorar la gestión pública y que sea accesible a las instituciones y a la ciudadanía </t>
  </si>
  <si>
    <t>AGA.2.1</t>
  </si>
  <si>
    <t>Porcentaje de Presupuesto nacional, regional y local ejecutado para la implementación de estudios, investigaciones, centros de información y comunicación para la gestión ambiental</t>
  </si>
  <si>
    <t>ODS 7.a.1</t>
  </si>
  <si>
    <t>Ejecución presupuestal 2015 en la implementación de estudios, investigaciones, centros de información y comunicación para la gestión ambiental</t>
  </si>
  <si>
    <t>AGA.2.2</t>
  </si>
  <si>
    <t>Número de Gobiernos Regionales y Locales que cuentan con agenda de investigación ambiental</t>
  </si>
  <si>
    <t>ODS 12.a.1</t>
  </si>
  <si>
    <t>3 GR: Cusco,  Apurímac y Loreto al 2015</t>
  </si>
  <si>
    <t>MINAM-SINIA</t>
  </si>
  <si>
    <t>AGA.2.3</t>
  </si>
  <si>
    <t>Número de gobiernos regionales y municipalidades provinciales que cuentan con un Sistema de Información Ambiental (SIAR / SIAL), integrado con el SINIA</t>
  </si>
  <si>
    <t>25 GR cuentan con  SIAR</t>
  </si>
  <si>
    <t>65 GL cuentan con SIAL</t>
  </si>
  <si>
    <t>AGA.2.4</t>
  </si>
  <si>
    <t>Número de Convenios del MINAM con Universidades para investigación y formación en temas ambientales.</t>
  </si>
  <si>
    <t>10 convenios al 2015</t>
  </si>
  <si>
    <t>AGA.2.5</t>
  </si>
  <si>
    <t>Número de Convenios del MINEDU con Universidades para la investigación, formación y gestión del conocimiento en temáticas ambientales</t>
  </si>
  <si>
    <t>AGA.2.6.</t>
  </si>
  <si>
    <t>Número de estudios realizados para mejorar el conocimiento y las tecnologías para el uso sostenible de la biodiversidad, valorizando el conocimiento tradicional (investigaciones, estudios de mercado, usos)</t>
  </si>
  <si>
    <t>CONCYTEC - IIAP-SINIA-MINAM</t>
  </si>
  <si>
    <t>R.3: Mejorar  la planificación en la  gestión ambiental y culminar los procesos de Ordenamiento Territorial del país.</t>
  </si>
  <si>
    <t>AGA.3.1.</t>
  </si>
  <si>
    <t>Marco normativo  para el Ordenamiento Territorial aprobado, actualizado e implementado por todos los niveles de gobierno en forma coordinada.</t>
  </si>
  <si>
    <t>ODS 11.b.1</t>
  </si>
  <si>
    <t xml:space="preserve">Ley de Ordenamiento Territorial en discusion en Congreso                                                                                                                                                               </t>
  </si>
  <si>
    <t>Congreso</t>
  </si>
  <si>
    <t>AGA.3.2.</t>
  </si>
  <si>
    <t>Número de GR y GL que cuentan con procesos de Ordenamiento Territorial culminados y en ejecución</t>
  </si>
  <si>
    <t>14 GR cuentan con ZEE aprobados y 7 GR avanzando con estudios especializados, realizados con asistencia tecnica de MINAM
Actualmente sólo el  20% de GL provincialers y distritales con planes de OT</t>
  </si>
  <si>
    <t>AGA.3.3.</t>
  </si>
  <si>
    <t>Número de Gobiernos Regionales que cuentan con  instrumentos de Gestión Ambiental aprobados y en implementación</t>
  </si>
  <si>
    <t>2014: Política Ambiental Regional 23 GR</t>
  </si>
  <si>
    <t>MINAM - GORE - MINEDU</t>
  </si>
  <si>
    <t>Plan de Acción Ambiental Regional 24 GR</t>
  </si>
  <si>
    <t>Agenda Ambiental Regional 
23 GR</t>
  </si>
  <si>
    <t>Sistema Regional de Gestión Ambiental 26 GR</t>
  </si>
  <si>
    <t>Comisión Ambiental Regional 24 GR</t>
  </si>
  <si>
    <t>Plan de Acción para mejorar Calidad del Aire 14 GR</t>
  </si>
  <si>
    <t>Politica Nacional de Educación Ambiental 11 GR</t>
  </si>
  <si>
    <t>SIAR Activos 21 GR</t>
  </si>
  <si>
    <t>AGA.3.4.</t>
  </si>
  <si>
    <t>Porcentaje de Municipalidades cuentan con instrumentos de gestión ambiental aprobados y en implementación</t>
  </si>
  <si>
    <t xml:space="preserve">2015: 59% con Instrumentos de Gestión Ambiental </t>
  </si>
  <si>
    <t>33% Diagnostico Ambiental</t>
  </si>
  <si>
    <t>24% Plan de Acción Ambiental</t>
  </si>
  <si>
    <t xml:space="preserve"> 3% Plan de Calidad de Aire</t>
  </si>
  <si>
    <t>7% ZEE</t>
  </si>
  <si>
    <t>19% Agenda Ambiental</t>
  </si>
  <si>
    <t xml:space="preserve">18% Política Ambiental, </t>
  </si>
  <si>
    <t>18% Sistema de Gestión Ambiental</t>
  </si>
  <si>
    <t>12% Evaluaciones Ambientales</t>
  </si>
  <si>
    <t xml:space="preserve">27% Fiscalizaciones Ambientales </t>
  </si>
  <si>
    <t>R.4: Fortalecimiento del Sistema Nacional de Evaluación de Impacto Ambiental</t>
  </si>
  <si>
    <t>AGA.4.1.</t>
  </si>
  <si>
    <t>Número de reglamentos de protección ambiental a nivel sectorial aprobados</t>
  </si>
  <si>
    <t>5 de 10 subsectores se han adecuado (Agricultura, Vivienda, Industria Manufacturera, Hidrocarburos y Minería)</t>
  </si>
  <si>
    <t>MINAM y sectores</t>
  </si>
  <si>
    <t>AGA.4.2</t>
  </si>
  <si>
    <t>Número de normas que regulan el procedimiento de evaluación de impacto ambiental a cargo de los Gobiernos Regionales</t>
  </si>
  <si>
    <t>0 normas aprobadas por los Gobiernos Regionales para regular el procedimiento de los EIA</t>
  </si>
  <si>
    <t>MINAM y Gobierno Regional</t>
  </si>
  <si>
    <t>AGA.4.3</t>
  </si>
  <si>
    <t>Número de Certificaciones Ambientales Globales a cargo del SENACE</t>
  </si>
  <si>
    <t>0 certificaciones ambientales globales aprobadas por el SENACE</t>
  </si>
  <si>
    <t>MINAM - SENACE</t>
  </si>
  <si>
    <t>AGA.4.4</t>
  </si>
  <si>
    <t>Estudios de Impacto Ambiental detallados aprobados y desaprobados por el SENACE</t>
  </si>
  <si>
    <t>0 EIA aprobados / y desaprobados por el SENACE</t>
  </si>
  <si>
    <t>SENACE</t>
  </si>
  <si>
    <t>AGA.4.5</t>
  </si>
  <si>
    <t>Número de Gobiernos regionales y locales que reciben asesoría técnica en la concordancia entre SEIA - SNIP</t>
  </si>
  <si>
    <t>2015: 147 funcionarios de GR y GL capacitados por MINAM</t>
  </si>
  <si>
    <t>AGA.4.6</t>
  </si>
  <si>
    <t>Número de procesos de EAE con asesoría de MINAM (políticas, programas y proyectos)</t>
  </si>
  <si>
    <t xml:space="preserve">3 EAE : Loreto, Ucayali y Apurímac </t>
  </si>
  <si>
    <t>AGA.4.7</t>
  </si>
  <si>
    <t>Incremento en el presupuesto del SENACE</t>
  </si>
  <si>
    <t>2,83 % del presupuesto de MINAM se  destina al SENACE</t>
  </si>
  <si>
    <t>AGA.4.8</t>
  </si>
  <si>
    <t>Número de instrumentos de compensación ambiental implementados</t>
  </si>
  <si>
    <t>Se cuenta con un instrumento: Lineamientos para la compensación ambiental en el marco del SEIA (R.M. N° 398-2014-MINAM)</t>
  </si>
  <si>
    <t>AGA.4.9</t>
  </si>
  <si>
    <t>Norma que regula la aplicación de la Evaluación Ambiental Estratégica (EAE)</t>
  </si>
  <si>
    <t>0 directivas para implementación de la EAE</t>
  </si>
  <si>
    <t>AGA.5.1.</t>
  </si>
  <si>
    <t>Número de sanciones por el incumplimiento de las obligaciones ambientales fiscalizables</t>
  </si>
  <si>
    <t>ODS 16.10.1
ODS 16.10.2</t>
  </si>
  <si>
    <t xml:space="preserve">9 regiones han recibido la transferencia de funciones (2013). </t>
  </si>
  <si>
    <t>OEFA-EFAS</t>
  </si>
  <si>
    <t>AGA.5.2.</t>
  </si>
  <si>
    <t>Número de acciones de vigilancia y control para garantizar el uso sostenible de los recursos naturales bajo su jurisdicción</t>
  </si>
  <si>
    <t>Evaluaciones ambientales integrales PLANEFA 2015 (Minería 4, hidrocarburos 3, eléctricas 1, pesca 4, actividades múltiples 3)</t>
  </si>
  <si>
    <t xml:space="preserve">OEFA- OSINFOR </t>
  </si>
  <si>
    <t>AGA.5.3.</t>
  </si>
  <si>
    <t>Número de Organizaciones comunales, indígenas,  de jóvenes y de la sociedad civil que participan en mecanismos de monitoreo y vigilancia ambiental</t>
  </si>
  <si>
    <t>3 programas de monitoreo ambiental funcionando para proyectos de hidrocarburos (Loreto, Ucayali, Cusco)</t>
  </si>
  <si>
    <t>AGA.5.4.</t>
  </si>
  <si>
    <t>Número de autoridades y funcionarios capacitados en temas de fiscalización ambiental</t>
  </si>
  <si>
    <t>AGA.5.5.</t>
  </si>
  <si>
    <t>Número de supervisiones que realice OEFA a las EFA a fin de verificar el cumplimiento de las obligaciones ambientales</t>
  </si>
  <si>
    <t>AGA.5.6.</t>
  </si>
  <si>
    <t>Número de Sanciones ejecutadas por OEFA anualmente</t>
  </si>
  <si>
    <t>AGA.6.1.</t>
  </si>
  <si>
    <t xml:space="preserve">Número de procesos de Consulta Previa culminados con participación del Sector Ambiente </t>
  </si>
  <si>
    <t>3 procesos  culminados en temas ambientales (2 Loreto, 1 Ucayali)</t>
  </si>
  <si>
    <t>MINCUL - MINAM</t>
  </si>
  <si>
    <t>AGA.6.2.</t>
  </si>
  <si>
    <t>Número de pueblos indigenas que han completado la titulación de sus tierras sin trabas y barreras burocráticas</t>
  </si>
  <si>
    <t>165 Comunidades Nativas sin titular (12% del total en el país: 1,387 CN)</t>
  </si>
  <si>
    <t>INEI - MINAGRI - GR</t>
  </si>
  <si>
    <t>AGA.6.3.</t>
  </si>
  <si>
    <t>Pueblos indigenas participando en iniciativas de gestión de recursos naturales</t>
  </si>
  <si>
    <t>MINAM - MINAGRI - GR</t>
  </si>
  <si>
    <t>AGA.6.4.</t>
  </si>
  <si>
    <t>Acciones implementadas para proteger los derechos de los pueblos indígenas en situación de aislamiento y contacto inicial (PIACI)</t>
  </si>
  <si>
    <t>2015: 1 plan de protección aprobado, 4 estudios de recategorización de reservas territoriales en proceso</t>
  </si>
  <si>
    <t>MINCUL</t>
  </si>
  <si>
    <t>AGA.6.5.</t>
  </si>
  <si>
    <t xml:space="preserve">Número de pueblos indígenas y personas de estos pueblos que reciben beneficos directos por  actividades extractivas </t>
  </si>
  <si>
    <t>MINCUL - DEFENSORIA DEL PUEBLO</t>
  </si>
  <si>
    <t>AGA.7.1.</t>
  </si>
  <si>
    <t>Sistema nacional de diálogo y gestión de conflictos funcionando en forma coordinada y descentralizada</t>
  </si>
  <si>
    <t>ODS 12.6.1</t>
  </si>
  <si>
    <t>Informe Anual ONDS 2015</t>
  </si>
  <si>
    <t>Informe de gestión anual ONDS 2015 - Oficina Nacional de Diálogo ONDS</t>
  </si>
  <si>
    <t>AGA.7.2.</t>
  </si>
  <si>
    <t>Observatorio de Conflictos Sociales de la Defensoría del Pueblo funcionando y reportando procesos de conflictos</t>
  </si>
  <si>
    <t>Dic 2015: 145 socio ambientales (68.7 % del total)</t>
  </si>
  <si>
    <t xml:space="preserve">146 
(68.9%) </t>
  </si>
  <si>
    <t>120
(71.0%)</t>
  </si>
  <si>
    <t>113
(62.4%)</t>
  </si>
  <si>
    <t>127
(69.0%)</t>
  </si>
  <si>
    <t>91 actividad minera (62.8%)</t>
  </si>
  <si>
    <t>95
(65.1%)</t>
  </si>
  <si>
    <t>78
(65.0%)</t>
  </si>
  <si>
    <t>73
(64.6%)</t>
  </si>
  <si>
    <t>83
(65.4%)</t>
  </si>
  <si>
    <t xml:space="preserve"> 23 hidrocarburos (15.9%)</t>
  </si>
  <si>
    <t>23 
(15.8%)</t>
  </si>
  <si>
    <t>17
(14.2%)</t>
  </si>
  <si>
    <t>15
(13.3%)</t>
  </si>
  <si>
    <t>19
(15.0%)</t>
  </si>
  <si>
    <t xml:space="preserve"> 11 energía (7.6%)</t>
  </si>
  <si>
    <t>12 
(8.2%)</t>
  </si>
  <si>
    <t>8
(6.7%)</t>
  </si>
  <si>
    <t>7
(6.2%)</t>
  </si>
  <si>
    <t>7
(5.5%)</t>
  </si>
  <si>
    <t>AGA.7.3.</t>
  </si>
  <si>
    <t>Número de conflictos mensuales,  según su situación: activos y latentes</t>
  </si>
  <si>
    <t>Dic 2015: 211 conflictos reportados</t>
  </si>
  <si>
    <t xml:space="preserve">143 activos </t>
  </si>
  <si>
    <t>68 latentes</t>
  </si>
  <si>
    <t>AGA.7.4.</t>
  </si>
  <si>
    <t>Número de conflictos y costos económicos y sociales</t>
  </si>
  <si>
    <t>R.8: Implementación del enfoque de ecoeficiencia en las instituciones públicas.</t>
  </si>
  <si>
    <t>AGA.8.1.</t>
  </si>
  <si>
    <t xml:space="preserve">N° de entidades nacionales que reportan medidas de ecoeficiencia     </t>
  </si>
  <si>
    <t>Al 2013, 129 instituciones reportan medidas(5.16% del total de Instituciones Publicas ( 2,501: 341 GN, 180GR, 1980 GL)</t>
  </si>
  <si>
    <t>MINAM - Gobiernos Regionales - Gobiernos Locales</t>
  </si>
  <si>
    <t>AGA.8.2.</t>
  </si>
  <si>
    <t xml:space="preserve">N° de gobiernos regionales que reportan medidas de ecoeficiencia, incluyendo sus distintas gerencias y direcciones  </t>
  </si>
  <si>
    <t>AGA.8.3.</t>
  </si>
  <si>
    <t xml:space="preserve">N° de municipalidades que reportan medidas de ecoeficiencia, incluyendo sus distintas gerencias y direcciones  </t>
  </si>
  <si>
    <t>AGA.9.1.</t>
  </si>
  <si>
    <t xml:space="preserve">N° de mineros artesanales formalizados a nivel regional y nacional </t>
  </si>
  <si>
    <t xml:space="preserve">MEM - MINAM - PCM Comisionado Alto Nivel de Minería Informal  </t>
  </si>
  <si>
    <t>AGA.9.2.</t>
  </si>
  <si>
    <t>N° de IGAC en proceso de implementación</t>
  </si>
  <si>
    <t>2014: 60,186 compromisos 
Junio 2015: 110</t>
  </si>
  <si>
    <t>II. LINEAMIENTO DE POLITICA Fomentar el uso y aprovechamiento sostenible de los Recursos Naturales.</t>
  </si>
  <si>
    <t>R.10: Mejorar el estado de la biodiversidad en el país y mantener la integridad de los servicios ecosistémicos.</t>
  </si>
  <si>
    <t>AGA.10.1.</t>
  </si>
  <si>
    <t>Diagnóstico nacional del estado de la biodiversidad del pais, actualizado y difundido anualmente</t>
  </si>
  <si>
    <t>ODS 12.2.1</t>
  </si>
  <si>
    <t>MINAM/ Dirección General de Diversidad Biológica</t>
  </si>
  <si>
    <t>AGA.10.2.</t>
  </si>
  <si>
    <t>Estado de la conservación del SINANPE</t>
  </si>
  <si>
    <t xml:space="preserve">77 ANP (Areas Naturales Protegidas) con 19´520,604 has, 15 ACR (Areas de Conservación Regional),  62 ACP (Areas de Conservación Privada), 45,490 especies, 121,742 especímenes,  </t>
  </si>
  <si>
    <t>SIAAMAZONIA, MINAM, SINIA, SERNAP</t>
  </si>
  <si>
    <t>AGA.10.3.</t>
  </si>
  <si>
    <t>% del ámbito terrestre que se encuentra bajo alguna modalidad de gestión efectiva de la biodiversidad</t>
  </si>
  <si>
    <t>Ambito terrestre bajo alguna modalidad de gestión efectiva de la biodiversidad: 12.04%</t>
  </si>
  <si>
    <t>AGA.10.4.</t>
  </si>
  <si>
    <t>% del ámbito marítimo que se encuentra bajo alguna modalidad de gestión efectiva de la biodiversidad</t>
  </si>
  <si>
    <t>ODS 14.2.1</t>
  </si>
  <si>
    <t>Ambito marino bajo alguna modalidad de gestión efectiva de la biodiversidad: 0%</t>
  </si>
  <si>
    <t>AGA.10.6.</t>
  </si>
  <si>
    <t>Estrategia Nacional de Humedales implementada</t>
  </si>
  <si>
    <t>Estrategia Nacional de Humedales en proceso de aprobacion e implementación</t>
  </si>
  <si>
    <t>AGA.10.7.</t>
  </si>
  <si>
    <t>Estrategia Nacional contra  la Desertificación y Sequía implementada</t>
  </si>
  <si>
    <t>Estrategia Nacional contra  la Desertificación y Sequía aprobada, por impulsar su implementacion</t>
  </si>
  <si>
    <t>AGA.10.8.</t>
  </si>
  <si>
    <t>N° de planes de conservación de especies elaborados y con implementación iniciada</t>
  </si>
  <si>
    <t>ODS 15.5.1</t>
  </si>
  <si>
    <t>Planes de conservación de especies en existencia: 1</t>
  </si>
  <si>
    <t>AGA.10.9.</t>
  </si>
  <si>
    <t>N° de GOREs que cuentan con Estrategias y Planes de acción para la gestión de la biodiversidad en implementación</t>
  </si>
  <si>
    <t>Al 2013, se tiene 10 GORES que cuentan con Estrategias Regionales de Diversidad Biológica o Planes de acción</t>
  </si>
  <si>
    <t>OEFA-EFA</t>
  </si>
  <si>
    <t>AGA.11.1.</t>
  </si>
  <si>
    <t>N°  de bionegocios competitivos, preferentemente orientados al modelo de biocomercio</t>
  </si>
  <si>
    <t xml:space="preserve">Actualmente existen 89 bionegocios competitivos orientados principalmente al biocomercio de productos de la biodiversidad </t>
  </si>
  <si>
    <t>R.12: Implementar planes y proyectos sobre servicios ecosistémicos a fin de conservar, recuperar y hacer uso sostenible de los recursos naturales.</t>
  </si>
  <si>
    <t>AGA.12.1.</t>
  </si>
  <si>
    <t>N°  de proyectos de servicios ecosistemicos implementados y en funcionamiento</t>
  </si>
  <si>
    <t>Se cuenta con Ley 30215 que promueve los servicios ecosistemicos. Actualmente existen 2 iniciativas en funcionamiento y 6 en proceso de implementación.</t>
  </si>
  <si>
    <t>AGA.13.1.</t>
  </si>
  <si>
    <t xml:space="preserve">Se cuenta con linea de base actualizada de la situacion de recursos hídricos (oferta, demanda y balance) y de su uso multisectorial. </t>
  </si>
  <si>
    <t>ODS 6.5.1
ODS 6.5.2</t>
  </si>
  <si>
    <t>Estudios hidrológicos en 27 cuencas    
En el 2012, Total 2'482,351 Hm3: Superficial 1'935,621, Subterránea 546,730</t>
  </si>
  <si>
    <t>DCPRH-ANA</t>
  </si>
  <si>
    <t xml:space="preserve">Estudios hidrológicos en 51 acuíferos de la costa 
</t>
  </si>
  <si>
    <t>Inventario Nacional de Glaciares y Lagunas Altoandinas</t>
  </si>
  <si>
    <t>En el 2012, Total 14,835'005,589 M3, Agrícola (13,005'140,062) Industrial (139'290,485), Poblacional (1,465'370,274), Minero (225'204,767).  
Estudio para determinar parámetros de erficiencia de uso del agua - Multisectorial Elaborado 
Estudios de Linea de Base de eficiencia de Uso - En elaboración</t>
  </si>
  <si>
    <t>ANA</t>
  </si>
  <si>
    <t>AGA.13.2.</t>
  </si>
  <si>
    <t>Se cuenta con Planes de Gestión integrada de recursos hídricos a nivel nacional y por cuencas hidrograficas.</t>
  </si>
  <si>
    <t>Plan Nacional de recursos hídricos. Aprobado
Planes de Gestión de recursos hídricos en cuencas hidrográfica: 6 Planes aprobados</t>
  </si>
  <si>
    <t>AGA.13.3.</t>
  </si>
  <si>
    <t>Implementar planes de gestión de recursos hídricos por cuencas transfronterizas.</t>
  </si>
  <si>
    <t>Planes de Gestión de Recursos Hídricos en cuencas transfronterizas en proceso de gestión  (3 Titicaca, Puyango-Tumbes y Zarumilla) - “Protocolo de Intervención Conjunta para el Monitoreo Binacional de la Calidad de los Recursos Hídricos en las Cuencas Hidrográficas Transfronterizas entre el Ecuador y Perú”</t>
  </si>
  <si>
    <t>AGA.13.4.</t>
  </si>
  <si>
    <t>Implementación del Sistema Nacional de Gestión de los Recursos Hídricos</t>
  </si>
  <si>
    <t xml:space="preserve">Formalización y designación de representantes sectoriales del Sistema y elaboración de Agenda  (pendiente). 
Sensibilizar y capacitación de los integrantes del Sistema Nacional de Gestión de los Recursos Hídricos (pendiente). 
Funcionamiento del Sistema de Gestión de los Recursos Hídricos (pendiente). </t>
  </si>
  <si>
    <t>AGA.13.5.</t>
  </si>
  <si>
    <t>Creación y funcionamiento de Consejos de Recursos hídricos en cuencas con participación de sociedad civil</t>
  </si>
  <si>
    <t>6 Consejos de Recursos Hídricos en cuencas Instalados</t>
  </si>
  <si>
    <t>AGA.13.6.</t>
  </si>
  <si>
    <t>% de usuarios que formalizan sus derechos de usos de agua.</t>
  </si>
  <si>
    <t>Riego: Vert. Pacifico: Costa 80%, Sierra 15%; Vert. Atlántico: 5%; Titicaca: 40% 
Uso Poblacional: Vert.Pacifico: Costa 70%, Sierra 10%; Vert. Atlántico: 2%; Titicaca: 20%</t>
  </si>
  <si>
    <t>DARH-ANA</t>
  </si>
  <si>
    <t>AGA.13.7.</t>
  </si>
  <si>
    <t>N° de autorizaciones de vertimiento de aguas residuales tratadas (RAVR)</t>
  </si>
  <si>
    <t xml:space="preserve">Registro de Resoluciones Directorales emitidas  de Autorización de Vertimientos de Aguas Residuales tratadas en cuerpos naturales de agua. (RAVR) </t>
  </si>
  <si>
    <t>DGCRH-ANA</t>
  </si>
  <si>
    <t>AGA.13.8.</t>
  </si>
  <si>
    <t>Se cuenta con metodología adecuada de cálculo de la retribución económica y pago de derechos de vertimiento para garantizar la sostenibilidad infraestructura hidráulica y la gestión de los recursos hídricos.</t>
  </si>
  <si>
    <t>Valores de Retribución económica por uso de agua superficial y vertimiento  aprobado por DS N 24-2015-MINAGRI</t>
  </si>
  <si>
    <t>AGA.13.9.</t>
  </si>
  <si>
    <t>Sistema Nacional de información de Recursos Hídricos para la gestión y la prevención de riesgos por eventos climatológicos extremos en funcionamiento</t>
  </si>
  <si>
    <t>Implementación del Centro Nacional de Monitoreo Hídrico (100%). Implementación de cuatro (5) salas d Monitoreo Hídrico en las AAA. (35%). Implementación de tres (3) salas de Monitoreo Hídrico en las ALA (4%).  Implementación de seis (6) salas de Monitoreo Hídrico en las cuencas piloto (100%)
Información sistematizada y disponible en base de datos de 20'000,000 de registros (39%).       
Implementación de un portal especializado de información de recursos hídricos (100%). http://portal.snirh.gob.pe/</t>
  </si>
  <si>
    <t>OSNIRH-ANA</t>
  </si>
  <si>
    <t>AGA.14.1.</t>
  </si>
  <si>
    <t>Se cuenta con Estándares nacionales de la calidad ambiental del agua, y de los límites máximos permisibles actualizados y en ejecución</t>
  </si>
  <si>
    <t>ODS 6.3.1
ODS 6.3.2</t>
  </si>
  <si>
    <t>Mediante Decreto Supremo N° 015-2015-MINAM se modificaron los Estándares Nacionales de Calidad Ambiental para Agua.  En proceso de implementación</t>
  </si>
  <si>
    <t>AGA.14.2.</t>
  </si>
  <si>
    <t>Número de informes de Monitoreo participativo de la calidad de los recursos hídricos en las fuentes naturales para la prevención de conflictos vinculados con la calidad del agua.</t>
  </si>
  <si>
    <t>Programas de monitoreo de la calidad del agua en fuentes en 106 cuencas (79%) de las cuencas. -Informes técnicos</t>
  </si>
  <si>
    <t>AGA.14.3.</t>
  </si>
  <si>
    <t>Número de Informes de Monitoreo de vertimientos</t>
  </si>
  <si>
    <t>Se realiza a través del seguimiento de los reportes de monitoreo presentados por los administrados.</t>
  </si>
  <si>
    <t>AGA.14.4.</t>
  </si>
  <si>
    <t xml:space="preserve">Número de Planes Ambientales de Agua-PAMA-AGUA aprobados </t>
  </si>
  <si>
    <t>PAMAS Agua En proceso de elaboración</t>
  </si>
  <si>
    <t>AGA.14.5.</t>
  </si>
  <si>
    <t>Número de Programas de mejoramiento de la calidad de los recursos hídricos en unidades hidrográficas y marino costeras, implementados.</t>
  </si>
  <si>
    <t>Se culminó con el proceso de elaboración, en la actualidad se encuentran en la fase de implementación</t>
  </si>
  <si>
    <t xml:space="preserve">R.15: Promover una cultura del agua para su gestión eficiente y la valoración de los recursos hídricos.   </t>
  </si>
  <si>
    <t>AGA.15.1.</t>
  </si>
  <si>
    <t>Número de Investigaciones realizadas para el mejoramiento del conocimiento y cultura del agua orientada al aprovechamiento de los recursos hídricos.</t>
  </si>
  <si>
    <t>Plataforma de Gestión del Conocimiento  en GIRH, incorporada en la página web de la ANA</t>
  </si>
  <si>
    <t>DGCCI-ANA</t>
  </si>
  <si>
    <t>AGA.15.2.</t>
  </si>
  <si>
    <t>Número de Propuestas curriculares implementadas en los diferentes niveles y modalidades educativas para el desarrollo de una cultura del agua, para cada realidad sociocultural.</t>
  </si>
  <si>
    <t>ODS 13.3.1</t>
  </si>
  <si>
    <t xml:space="preserve">Convenio Nº 70/MINEDU-ANA, ejecutado en 06 Cuencas Piloto y 06 Directivas Regionales de Educación aprobadas.  
 1,200 docentes de EBR capacitados en Cutura del Agua/ GIRH y en "El Planeta Azul"/UNESCO 
Directivas Regionales de Educación, en proceso de  aprobación.     </t>
  </si>
  <si>
    <t>AGA.15.3.</t>
  </si>
  <si>
    <t>Se implementa Plan de alta especialización en gestión, investigación y desarrollo de innovaciones tecnológicas en recursos hídricos.</t>
  </si>
  <si>
    <t>Concertación con Universidades a nivel nacional e internacional, para el desarrollo conjunto de investigaciones y capacitación especializada en GIRH.</t>
  </si>
  <si>
    <t>Banco de Estudios y Experiencias en GIRH</t>
  </si>
  <si>
    <t>AGA.15.4.</t>
  </si>
  <si>
    <t>Se implementa Plan para  la valoración de los recursos hídricos y corresponsabilidad de la población en el pago de la retribución económica y de  tarifas adecuadas por  acceso y el  uso del agua.</t>
  </si>
  <si>
    <t>Plan de Sensibilización con la población en general, para revalorar los recursos hídricos  y asumir responsablemente la retribución económica.</t>
  </si>
  <si>
    <t>AGA.15.5.</t>
  </si>
  <si>
    <t>Se cuenta con Instituto para el desarrollo de conocimiento y capacidades científicas y tecnológicas en materia de agua creado  e implementado</t>
  </si>
  <si>
    <t>Coordinación con entidades científicas nacionales e internancionales para la creación y funcionamiento del Instituto de Investigación Hídrica.</t>
  </si>
  <si>
    <t>R.16: Optimizar y reducir el consumo de agua para  incrementar su disponibilidad</t>
  </si>
  <si>
    <t>AGA.16.1.</t>
  </si>
  <si>
    <t xml:space="preserve">N° de Informes mensuales y anuales de Monitoreo del uso sectorial de los recursos hídricos </t>
  </si>
  <si>
    <t xml:space="preserve">Estado del valor de uso sectorial de los recursos hídricos al año 2015 </t>
  </si>
  <si>
    <t>ANA - sectores públicos involucrados</t>
  </si>
  <si>
    <t>AGA.16.2.</t>
  </si>
  <si>
    <t>N° de Programas y estrategias de conservación de los recursos hídricos implementados (para riego tecnificado, reuso de aguas, por ejemplo)</t>
  </si>
  <si>
    <t>Diagnóstico del PNGRH</t>
  </si>
  <si>
    <t>ANA-MINAM-MEF </t>
  </si>
  <si>
    <t>AGA.17.1.</t>
  </si>
  <si>
    <t>Porcentaje de incremento del consumo de la electricidad generada por energias renovables no convencionales</t>
  </si>
  <si>
    <t>1.5% de la electricidad que se consume en el Perú proviene de energías renovables, 40% de energía consumida en el Perú proviene de energías renovables (33% no convencionales)</t>
  </si>
  <si>
    <t>MINEM</t>
  </si>
  <si>
    <t>AGA.17.2.</t>
  </si>
  <si>
    <t>Número de proyectos de Recursos de Energías Renovables (RER) en el Plan Energético Nacional</t>
  </si>
  <si>
    <t>AGA.17.3.</t>
  </si>
  <si>
    <t>Producción anual de energía eléctrica de acuerdo a fuentes de generación (Gigawatt hora)</t>
  </si>
  <si>
    <t xml:space="preserve">Matriz Energética del Perú 2012 
Según PLAN ENERGÉTICO NACIONAL 2014-2025: Hidráulica 21,611.6 / Térmica 20,785.5 / Solar 199.3 / Eólica 257.5 (2014) 
Producción de electricidad por RER es de 2% (2013). </t>
  </si>
  <si>
    <t>AGA.17.4.</t>
  </si>
  <si>
    <t>Se cuenta con Ley de micro generación eléctrica</t>
  </si>
  <si>
    <t>Actualmente existe el  Decreto Legislativo 1002 de Promoción de la Inversión para la generación de electricidad con el uso de energías renovables, se tramita su elevacion a Ley</t>
  </si>
  <si>
    <t xml:space="preserve">Congreso </t>
  </si>
  <si>
    <t>AGA.17.5.</t>
  </si>
  <si>
    <t>Número dePropuestas curriculares implementadas en los diferentes niveles y modalidades educativas  para el uso de energías renovables no convencionales</t>
  </si>
  <si>
    <t>Nuevo Convenio de Cooperación Interinstitucional MINEDU-MINEM  de alcance nacional, para la implementación del PLANEA considera propuestas curriculares en los diferentes niveles y modalidades educativas para el desarrollo de una cultura de eficiencia energética y promoción del uso de energías renovables no convencionales</t>
  </si>
  <si>
    <t>MINEM - MINEDU</t>
  </si>
  <si>
    <t>AGA.18.1.</t>
  </si>
  <si>
    <t>Porcentaje de tasa de degradación de los ecosistemas 
(Reducir al 5% al año 2021)</t>
  </si>
  <si>
    <t>Compromisos COP</t>
  </si>
  <si>
    <t>AGA.18.2.</t>
  </si>
  <si>
    <t>Número de Comunidades nativas  beneficiarias del Programa Nacional de Conservación de Bosques</t>
  </si>
  <si>
    <t xml:space="preserve">En 2014:  55 comunidades nativas  beneficiarias del mecanismo TDC </t>
  </si>
  <si>
    <t>AGA.18.3.</t>
  </si>
  <si>
    <t xml:space="preserve">Número de Ha. de cultivos ilegales erradicadas  </t>
  </si>
  <si>
    <t>2015: 40,300 Ha. de cultivos de coca</t>
  </si>
  <si>
    <t>2015: 35,868 Ha. erradicadas</t>
  </si>
  <si>
    <t>AGA.18.4.</t>
  </si>
  <si>
    <t>Número de Informes anuales sobre superficie del territorio y superficie de bosques amazónicos conservados</t>
  </si>
  <si>
    <t>ODS 15.1.1</t>
  </si>
  <si>
    <t>Superficie Total cubierta por Bosques: 68'733,265 Ha.</t>
  </si>
  <si>
    <t xml:space="preserve">Superficie Total cubierta por Bosques: 68'577,351 Ha.
Bosques húmedos amazónicos: 54%
</t>
  </si>
  <si>
    <t>MINAM, Programa Nacional de Conservación de Bosques</t>
  </si>
  <si>
    <t>AGA.18.5.</t>
  </si>
  <si>
    <t>Tasa anual de deforestación nacional</t>
  </si>
  <si>
    <t xml:space="preserve">Tasa de deforestación nacional 2000 - 2005: 0.136% (MINAM 2012)                                                                                       </t>
  </si>
  <si>
    <t>SINIA</t>
  </si>
  <si>
    <t>AGA.18.6.</t>
  </si>
  <si>
    <t>Número de familias participando anualmente en el Programa Bosques</t>
  </si>
  <si>
    <t xml:space="preserve">En el 2012: 3288 familias en 48 comunidades nativas socias del Programada Bosques 
N° de CCII beneficiarias del mecanismo Transferencias Directas Condicionadas (TDC) del Programa Nacional de Conservación de Bosques </t>
  </si>
  <si>
    <t>AGA.18.7.</t>
  </si>
  <si>
    <t xml:space="preserve">Superficie(Ha.) de bosques para conservación gestionados por Comunidades nativas por año </t>
  </si>
  <si>
    <t>En el 2014: 542,812.51 Ha.</t>
  </si>
  <si>
    <t>AGA.18.8.</t>
  </si>
  <si>
    <t xml:space="preserve">115,275 ha/año (promedio 2001-2014) </t>
  </si>
  <si>
    <t>AGA.18.9.</t>
  </si>
  <si>
    <t>Superficie reforestada anualmente</t>
  </si>
  <si>
    <t xml:space="preserve">En el 2014: 369 Ha. </t>
  </si>
  <si>
    <t>Programa de Desarrollo Productivo Agrario Rural</t>
  </si>
  <si>
    <t>AGA.18.10.</t>
  </si>
  <si>
    <t>Superficie con manejo forestal por años</t>
  </si>
  <si>
    <t>ODS 15.2.1</t>
  </si>
  <si>
    <t>En el 2012: 1617 ha</t>
  </si>
  <si>
    <t>AGA.18.11.</t>
  </si>
  <si>
    <t>Presupuesto ejecutado por  los tres niveles de gobierno en manejo eficiente de Recursos Forestales y Fauna Silvestre (PP 0130) - Millones de Soles</t>
  </si>
  <si>
    <t xml:space="preserve">2014 GL: 4.68  </t>
  </si>
  <si>
    <t>GR: 11.26</t>
  </si>
  <si>
    <t xml:space="preserve">GN: 39.21 </t>
  </si>
  <si>
    <t>AGA.18.12.</t>
  </si>
  <si>
    <t>Presupuesto anual ejecutado en Conservación de la Diversidad Biológica y Aprovechamiento Sostenible del RRNN en Área Natural Protegida (PP 0057) - Millones de Soles</t>
  </si>
  <si>
    <t>GR: 3.85</t>
  </si>
  <si>
    <t>GN: 39.36</t>
  </si>
  <si>
    <t>AGA.18.13.</t>
  </si>
  <si>
    <t>Presupuesto anual  ejecutado en Gestión Sostenible de RRNN y diversidad Biológica (PP 0035) - Millones de Soles
A partir de 2017: PP 0144 Conservación y Uso Sostenible de Ecosistemas para la Provisión de Servicios Ecosistémicos</t>
  </si>
  <si>
    <t xml:space="preserve">2015 GL: 49.20 </t>
  </si>
  <si>
    <t xml:space="preserve">GR: 52.25 </t>
  </si>
  <si>
    <t xml:space="preserve">GN: 144.22            </t>
  </si>
  <si>
    <t xml:space="preserve">R.19: Recuperación y conservación del litoral costero y promoción del desarrollo de servicios marítimos y actividades económicas sustentables.  </t>
  </si>
  <si>
    <t>AGA.19.1.</t>
  </si>
  <si>
    <t>Número de Planes de manejo de zonas marino-costeras</t>
  </si>
  <si>
    <t>ODS 14</t>
  </si>
  <si>
    <t>Se aprobó lineamientos para el manejo integrado de zonas marino-costeras (Agosto 2015)</t>
  </si>
  <si>
    <t>MINAM/ Dirección General de Ordenamiento Territorial</t>
  </si>
  <si>
    <t>AGA.19.2.</t>
  </si>
  <si>
    <t>Número de Informes anuales sobre estado de  Superficie Marina protegida</t>
  </si>
  <si>
    <t>En el 2014: 401,556.29 ha</t>
  </si>
  <si>
    <t>AGA.19.3.</t>
  </si>
  <si>
    <t>Número de propuestas de educación ambiental para el desarrollo de una cultura de conservación del ecosistema marino costero</t>
  </si>
  <si>
    <t>Conformación de un Grupo Técnico de Trabajo de Educación Ambiental, Comunicación y Empoderamiento Social GTTEA en la Comisión Multisectorial de Gestión Ambiental del Medio Marino Costero – COMUMA</t>
  </si>
  <si>
    <t>IMARPE, MINAM , MINEDU</t>
  </si>
  <si>
    <t>AGA.20.1.</t>
  </si>
  <si>
    <t>Se mantienen bajos niveles de desertificación de suelos en el país</t>
  </si>
  <si>
    <t>ODS 15.4.1</t>
  </si>
  <si>
    <t>La Cuarta Comunicación Nacional ante la Convención de Naciones Unidas de Lucha contra la Desertificación y Sequía del año 2010 señala que las zonas áridas, semiáridas y subhúmedas secas alcanzan más de 516,000 km2, lo que constituye el 40% de la superficie de nuestro país. Asimismo, señala que aproximadamente 30 millones de hectáreas están en proceso de desertificación y 3.8 millones de hectáreas están desertificadas.</t>
  </si>
  <si>
    <t>AGA.20.2.</t>
  </si>
  <si>
    <t>Porcentaje de implementación de la Estrategia Nacional de Lucha contra la Desertificación y la Sequía- ENLCDS</t>
  </si>
  <si>
    <t>Dos Gobiernos Regionales tienen Programa de Acción Regional para la implementación de la ENLCDS</t>
  </si>
  <si>
    <t>MINAM/ Dirección General de Cambio Climático, Desertificación y Recursos Hídricos</t>
  </si>
  <si>
    <t>AGA.20.3.</t>
  </si>
  <si>
    <t>Se han protegido e incluido nuevas Áreas de humedales.</t>
  </si>
  <si>
    <t>Linea de Base en construcción</t>
  </si>
  <si>
    <t>AGA.20.4.</t>
  </si>
  <si>
    <t>Presupuesto Ejecutado en Reducción de la Degradación de los suelos agrarios (PP 0089) - Millones de Soles</t>
  </si>
  <si>
    <t>2014: 1.49 (0.01% del Pres. Devengado GR)</t>
  </si>
  <si>
    <t>0.94 
(0.011%)</t>
  </si>
  <si>
    <t>1.07
 (0.004%)</t>
  </si>
  <si>
    <t>1.29 
(0.004%)</t>
  </si>
  <si>
    <t>1.20
(0.004%)</t>
  </si>
  <si>
    <t>2014: 22.89 (0.1% del Pres. Devengado GL)</t>
  </si>
  <si>
    <t>21.27 
(0.091%)</t>
  </si>
  <si>
    <t>11.32 (0.045%)</t>
  </si>
  <si>
    <t>12.20 
(0.045%)</t>
  </si>
  <si>
    <t>8.23 
(0.033%)</t>
  </si>
  <si>
    <t>2014: 8.47 (0.011% del Pres. Devengado GN)</t>
  </si>
  <si>
    <t>9.66 
(0.011%)</t>
  </si>
  <si>
    <t>6.17 
(0.006%)</t>
  </si>
  <si>
    <t>3.39
(0.003%)</t>
  </si>
  <si>
    <t>III. LINEAMIENTO DE POLITICA: Impulsar acciones de reducción de gases de efecto invernadero, preparación y adaptación frente al Cambio Climático.</t>
  </si>
  <si>
    <t>AGA.21.1.</t>
  </si>
  <si>
    <t>Inventarios Nacionales  Anuales de GEI (tCO2e)</t>
  </si>
  <si>
    <t>Linea de Base iNDCs (2010 - 2030)</t>
  </si>
  <si>
    <t>Inventario Nacional de GEI e Informes de INDCs</t>
  </si>
  <si>
    <t>AGA.21.2.</t>
  </si>
  <si>
    <t>Emisiones per cápita (tCO2e del Inv./Pob. Nac)</t>
  </si>
  <si>
    <t>Emsiones per capita (tCO2e de LB./Pob. Nac)</t>
  </si>
  <si>
    <t>AGA.21.3.</t>
  </si>
  <si>
    <t>Reducción de emisiones de GEI en % (Emisiones LB - Emisiones Inv)/Emisiones LB)</t>
  </si>
  <si>
    <t>AGA.22.1.</t>
  </si>
  <si>
    <t xml:space="preserve">Porcentaje de generación eléctrica con RER no convencional hacia al 2021 </t>
  </si>
  <si>
    <t>ODS 7.2.1</t>
  </si>
  <si>
    <t>Producción de electricidad por RER es del 2% (2013), se plantea como meta llegr al 5% al 2021. PLAN ENERGÉTICO NACIONAL 2014-2025 Resumen Ejecutivo. Documento de trabajo</t>
  </si>
  <si>
    <t>AGA.22.2.</t>
  </si>
  <si>
    <t>Número de espacios de coordinación con sector privado y sociedad civil creados para promover el uso y hacer seguimiento a las políticas públicas sobre RER</t>
  </si>
  <si>
    <t>Las energías renovables representan un 60% del mix de generación eléctrica (PLAN ENERGÉTICO NACIONAL 2014-2025 Resumen Ejecutivo. Documento de trabajo, página 26)</t>
  </si>
  <si>
    <t>AGA.22.3.</t>
  </si>
  <si>
    <t>Estrategia Nacional de Crecimiento Verde aprobada e implementada</t>
  </si>
  <si>
    <t>En proceso de elaboración.</t>
  </si>
  <si>
    <t>MEF - MINAM</t>
  </si>
  <si>
    <t>AGA.23.1.</t>
  </si>
  <si>
    <t>% de población participando en mecanismos de adaptación frente al CC</t>
  </si>
  <si>
    <t>En construccion por responsables de temas sectoriales</t>
  </si>
  <si>
    <t>MINAM, sectores públicos</t>
  </si>
  <si>
    <t>AGA.23.2.</t>
  </si>
  <si>
    <t>Porcentaje de recursos públicos destinados a apoyar acciones de adaptación</t>
  </si>
  <si>
    <t>AGA.23.3.</t>
  </si>
  <si>
    <r>
      <t>Número de Gobiernos Regionales y Locales que implementan acciones frente al cambio climático</t>
    </r>
    <r>
      <rPr>
        <sz val="11"/>
        <color rgb="FFFF0000"/>
        <rFont val="Calibri"/>
        <family val="2"/>
        <scheme val="minor"/>
      </rPr>
      <t/>
    </r>
  </si>
  <si>
    <t xml:space="preserve">2 Gobiernos Regionales vienen implementando acciones ante el cambio climático: Cusco y Apurímac. </t>
  </si>
  <si>
    <t>MINAM-INEI-RENAMU</t>
  </si>
  <si>
    <t>AGA.23.4.</t>
  </si>
  <si>
    <t xml:space="preserve">Número de IIEE que implementan acciones pedagógicas e institucionales de adaptación al cambio climático.
</t>
  </si>
  <si>
    <t>PLANEA - implementación de la matriz de logros ambientales</t>
  </si>
  <si>
    <t>AGA.24.1.</t>
  </si>
  <si>
    <t xml:space="preserve">Tasa de deforestación anual </t>
  </si>
  <si>
    <t>MINAM-MINAGRI-SERFOR-OSINFOR-PNCB</t>
  </si>
  <si>
    <t>AGA.24.2.</t>
  </si>
  <si>
    <t>Extensión anual de cobertura boscosa del país</t>
  </si>
  <si>
    <t>En 2014: 69'170,368 ha</t>
  </si>
  <si>
    <t>AGA.25.1.</t>
  </si>
  <si>
    <t>Número de Gobiernos Regionales con Estrategias Regionales de Cambio Climático, incluidas en PDC y en implementación</t>
  </si>
  <si>
    <t>En el 2013: 11 Gobiernos regionales tienen Estrategias, formuladas y aprobadas.</t>
  </si>
  <si>
    <t>AGA.25.2</t>
  </si>
  <si>
    <t xml:space="preserve">Número de proyectos de adaptación implementados por organizaciones indígenas y agricultores con el apoyo del estado </t>
  </si>
  <si>
    <t xml:space="preserve">MINAM - MINAGRI - GORE - MUNICIPALIDADES
</t>
  </si>
  <si>
    <t>AGA.26.1.</t>
  </si>
  <si>
    <t>Tn de Consumo de sustancias agotadoras de la capa de ozono</t>
  </si>
  <si>
    <t>En 2014 se ha consumido 386.009 Tn</t>
  </si>
  <si>
    <t>Superintendencia Nacional de Aduanas. Ministerio de la Producción</t>
  </si>
  <si>
    <t>AGA.26.2.</t>
  </si>
  <si>
    <t>Tn de Consumo potencial agotador de ozono</t>
  </si>
  <si>
    <t>En el 2014 se consumido 24.01 Tn., Grupo 3 anexo B: 0.016Tn, Grupo 1 Anexo C: 20.01 Tn, Grupo 1 Anexo E: 1.98 Tn.</t>
  </si>
  <si>
    <t>AGA.27.1.</t>
  </si>
  <si>
    <t xml:space="preserve">Número de Comunicaciones Nacionales remitidas a la CMNUCC                                                                                                                  </t>
  </si>
  <si>
    <t>Desde el 2010: 2 Comunicaciones Nacionales emitidas, y 1 en proceso</t>
  </si>
  <si>
    <t>AGA.27.2.</t>
  </si>
  <si>
    <t>Número de Comunicaciones Nacionales publicadas y difundidas</t>
  </si>
  <si>
    <t>Desde el 2010: 2 Com. Nac. emitidas y difundidas</t>
  </si>
  <si>
    <t>AGA.28.1.</t>
  </si>
  <si>
    <t xml:space="preserve">Montos anuales de daños y pérdidas por afecto del cambio climatico                                                      </t>
  </si>
  <si>
    <t xml:space="preserve">Comisión Nacional de CC incorporara la evaluacion de situación de daños y pérdidas en su plan de trabajo       </t>
  </si>
  <si>
    <t>MINAM/ Dirección General de Cambio Climático, Sectores Públicos, SINAGERD</t>
  </si>
  <si>
    <t>AGA.28.2.</t>
  </si>
  <si>
    <t>Informes anuales emitidos sobre situación de daños producidos por el CC y  su atención por el Estado</t>
  </si>
  <si>
    <t>Informes parciales por sectores: Agricultura, Producción, Ambiente, Educación , Salud. Ellos consideran los niveles de afectacion y la atencion que ha desarrollado los distintos niveles de gobierno.</t>
  </si>
  <si>
    <t>AGA.28.3.</t>
  </si>
  <si>
    <t xml:space="preserve">Número de Hectáreas  protegidas por seguro catastrófico
</t>
  </si>
  <si>
    <t xml:space="preserve">2010/2011: 427 mil Ha. en 8 regiones.  
1.2 millones de Ha. en 24 regiones necesitan ser protegidas anualmente.
</t>
  </si>
  <si>
    <t>MINAGRI</t>
  </si>
  <si>
    <t>R.29:Familias rurales en situación de pobreza, organizadas, participan y se benefician de programas de manejo y protección de bosques</t>
  </si>
  <si>
    <t>AGA.29.1</t>
  </si>
  <si>
    <t>Número de agricultores y comuneros participando en actividades agroforestales</t>
  </si>
  <si>
    <t>AGA.29.2</t>
  </si>
  <si>
    <t xml:space="preserve">Número de hectáreas incorporadas a actividades forestales    </t>
  </si>
  <si>
    <t>Año 2013: 21,247 hectáreas</t>
  </si>
  <si>
    <t xml:space="preserve">MINAGRI a través de INEI. </t>
  </si>
  <si>
    <t>AGA.29.3</t>
  </si>
  <si>
    <t>Volumen anual de fondos públicos y proyectos para apoyar la actividad forestal
Grupo Funcional 0119 Conservación y Aprovechamiento Sostenible de la Diversidad Biológica y de los Recursos Naturales
(Devengado en Millones de Soles)</t>
  </si>
  <si>
    <t xml:space="preserve">Año 2015: 139 PIP en ejecución </t>
  </si>
  <si>
    <t>MINAGRI - SERFOR - MEF / SIAF Consulta Amigable Dic. 2019
(Función 10 / 17 - Div. Func. 054)</t>
  </si>
  <si>
    <t>AGA.29.4</t>
  </si>
  <si>
    <t>Número de comuneros participando en proyectos MFC (Mecanismo de Fondos Concursables)</t>
  </si>
  <si>
    <t>MINAM - PROYECTO PCB</t>
  </si>
  <si>
    <t>IV. LINEAMIENTO DE POLITICA: Promover Ciudades y Comunidades Saludables en armonía con su entorno natural.</t>
  </si>
  <si>
    <t>R.30: Actualización e  implementación de planes de desarrollo urbano y rural,   en concordancia con los existentes y los objetivos nacionales, y con participación de la sociedad civil.</t>
  </si>
  <si>
    <t>AGA.30.1</t>
  </si>
  <si>
    <t>Número de gobiernos regionales que incluyen la Dimensión Ambiental en sus Acuerdos de Gobernabilidad</t>
  </si>
  <si>
    <t xml:space="preserve">23 incluyen medidas de gestión ambiental: Estrategia Regional Ambiental, Gestión Integrada de Recursos Hídricos, Ordenamiento Territorial, etc. 
250 Gobiernos Locales tienen Agenda Ambiental </t>
  </si>
  <si>
    <t>MCLCP - Acuerdos de Gobernabilidad Regionales 2019-2022</t>
  </si>
  <si>
    <t>AGA.30.2</t>
  </si>
  <si>
    <t>Número de gobiernos locales que cuentan con instrumentos de gestión ambiental</t>
  </si>
  <si>
    <t>AGA.31.1.</t>
  </si>
  <si>
    <t>Total  3'479,448; Sedapal: 1'438,026, EPS Grandes: 1'545,278; EPS Medianas: 332,314; EPS Pequeñas: 163,830</t>
  </si>
  <si>
    <t xml:space="preserve">Superintendencia Nacional de Servicio de Saneamiento </t>
  </si>
  <si>
    <t>AGA.31.2.</t>
  </si>
  <si>
    <t>1,005 Municipalidades (60%)</t>
  </si>
  <si>
    <t>N.I.</t>
  </si>
  <si>
    <t>RENAMU 2019</t>
  </si>
  <si>
    <t>AGA.31.3.</t>
  </si>
  <si>
    <t xml:space="preserve">1,797 Municipalidades (98%): Clorada 62%, Filtrada 8%, Clorada y filtrada 28% </t>
  </si>
  <si>
    <t>AGA.32.1.</t>
  </si>
  <si>
    <t>Medición del cloro residual libre del agua para consumo humano</t>
  </si>
  <si>
    <t>2015 Total: 49.3 %</t>
  </si>
  <si>
    <t>Adecuado: 28.0%</t>
  </si>
  <si>
    <t>Inadecuado: 21.3%</t>
  </si>
  <si>
    <t>Área Urbana: 64.1 %</t>
  </si>
  <si>
    <t>Área Rural: 5.4%</t>
  </si>
  <si>
    <t>AGA.32.2.</t>
  </si>
  <si>
    <t xml:space="preserve">Porcentaje de población urbana y rural que carece del servicio de agua potable </t>
  </si>
  <si>
    <t>ODS 6.2.1</t>
  </si>
  <si>
    <t xml:space="preserve">Hogares se abastecen de la red pública 88.2% </t>
  </si>
  <si>
    <t xml:space="preserve">Hogares se abastecen dentro de la vivienda o edificio 86.4%  </t>
  </si>
  <si>
    <t xml:space="preserve">Área Urbana 92.2% </t>
  </si>
  <si>
    <t xml:space="preserve">Área Rural 67.4% </t>
  </si>
  <si>
    <t>Hogares se abastecen de Pilón Público 1.8%</t>
  </si>
  <si>
    <t>Área Urbana 1.7%</t>
  </si>
  <si>
    <t xml:space="preserve">Área Rural 2.0% </t>
  </si>
  <si>
    <t xml:space="preserve">Hogares abastecen por camión cisterna o similar 1.5% </t>
  </si>
  <si>
    <t xml:space="preserve">Área Urbana 2.4% </t>
  </si>
  <si>
    <t xml:space="preserve">Área Rural 0.7% </t>
  </si>
  <si>
    <t xml:space="preserve">Hogares abastece de pozo 2.1% </t>
  </si>
  <si>
    <t xml:space="preserve">Área Urbana 1.2% </t>
  </si>
  <si>
    <t xml:space="preserve">Área Rural 5.3% </t>
  </si>
  <si>
    <t>Río, acequia, o manantial 4.7%</t>
  </si>
  <si>
    <t>Área Urbana 0.5%</t>
  </si>
  <si>
    <t xml:space="preserve">Área Rural 18.8% </t>
  </si>
  <si>
    <t>AGA.32.3</t>
  </si>
  <si>
    <t>Porcentaje de población con acceso a servicio de saneamiento mejorados</t>
  </si>
  <si>
    <t>2015: Nacional 70.1%</t>
  </si>
  <si>
    <t>Costa 86.3%</t>
  </si>
  <si>
    <t>Sierra 52.9%</t>
  </si>
  <si>
    <t xml:space="preserve">Selval 42.4% </t>
  </si>
  <si>
    <t>AGA.32.4</t>
  </si>
  <si>
    <t>Presupuesto anual  ejecutado Programa Nacional de Saneamiento Rural (PP 0083) - Millones de Soles</t>
  </si>
  <si>
    <t>2014 GL: 1,646.99 
(6.6%)</t>
  </si>
  <si>
    <t>1,839.74 
(7.91%)</t>
  </si>
  <si>
    <t>2,673.80 
(10.64%)</t>
  </si>
  <si>
    <t>1,966.78 
(7.23%)</t>
  </si>
  <si>
    <t>1,916.58 
(7.59%)</t>
  </si>
  <si>
    <t>2014 GR:  113.49 
(0.47%)</t>
  </si>
  <si>
    <t>77. 94 
(0.29%)</t>
  </si>
  <si>
    <t>126.23 
(0.43%)</t>
  </si>
  <si>
    <t>180.83 
(0.57%)</t>
  </si>
  <si>
    <t>144.73 
(0.43%)</t>
  </si>
  <si>
    <t>2014 GN: 246.28 
(0.36%)</t>
  </si>
  <si>
    <t>343.45 
(0.39%)</t>
  </si>
  <si>
    <t>873.94 
(0.90%)</t>
  </si>
  <si>
    <t>721.30 
(0.72%)</t>
  </si>
  <si>
    <t>533.97 
(0.53%)</t>
  </si>
  <si>
    <t>AGA.32.5</t>
  </si>
  <si>
    <t>Presupuesto anual del Programa Nacional de Saneamiento Urbano del Gobierno Nacional (PP 0082) - Millones de Soles</t>
  </si>
  <si>
    <t>2014 GL: 1,001.80 
(4.0%)</t>
  </si>
  <si>
    <t>660.64 
(2.84%)</t>
  </si>
  <si>
    <t>841.66 (3.35%)</t>
  </si>
  <si>
    <t>803.93 
(2.96%)</t>
  </si>
  <si>
    <t>840.48 
(3.33%)</t>
  </si>
  <si>
    <t>2014 GR: 240.57 
(0.99%)</t>
  </si>
  <si>
    <t>191.04 
(0.72%)</t>
  </si>
  <si>
    <t>118.78 
(0.40%)</t>
  </si>
  <si>
    <t>114.28 
(0.36%)</t>
  </si>
  <si>
    <t>100.92 
(0.30%)</t>
  </si>
  <si>
    <t>2014 GN: 765. 57 
(0.99%)</t>
  </si>
  <si>
    <t>220.41 
(0.25%)</t>
  </si>
  <si>
    <t>2,964.33 
(3.06%)</t>
  </si>
  <si>
    <t>1,120.30 
(1.11%)</t>
  </si>
  <si>
    <t>751.60
(0.73%)</t>
  </si>
  <si>
    <t>AGA.33.1</t>
  </si>
  <si>
    <t>Porcentaje de aguas residuales que reciben tratamiento a nivel nacional</t>
  </si>
  <si>
    <t>ODS 6.3.1</t>
  </si>
  <si>
    <t>En el 2012, 32.1%</t>
  </si>
  <si>
    <t>AGA.33.2</t>
  </si>
  <si>
    <t>Porcentaje Municipalidades informan que  disponen adecuadamente de aguas residuales</t>
  </si>
  <si>
    <t xml:space="preserve">2014: 58% </t>
  </si>
  <si>
    <t>AGA.33.3</t>
  </si>
  <si>
    <t>Porcentaje Municipalidades disponen inadecuadamente las aguas residuales</t>
  </si>
  <si>
    <t xml:space="preserve">2014:  29% a los rios </t>
  </si>
  <si>
    <t>2014: 12% a las quebradas</t>
  </si>
  <si>
    <t>2014: 4% a las playas</t>
  </si>
  <si>
    <t>2014: 1%  a los lagos</t>
  </si>
  <si>
    <t>AGA.33.4</t>
  </si>
  <si>
    <t>Urbano 86.9%</t>
  </si>
  <si>
    <t xml:space="preserve">Rural 14.7% </t>
  </si>
  <si>
    <t xml:space="preserve">Hogares pozo séptico 8.0% </t>
  </si>
  <si>
    <t>Urbano 1.9%</t>
  </si>
  <si>
    <t xml:space="preserve">Rural 28.2% </t>
  </si>
  <si>
    <t xml:space="preserve">Pozo ciego o negro / letrina 10.6% </t>
  </si>
  <si>
    <t>Urbano 5.6%</t>
  </si>
  <si>
    <t xml:space="preserve">Rural 27.4% </t>
  </si>
  <si>
    <t xml:space="preserve">Río, acequia o canal 1.3% </t>
  </si>
  <si>
    <t>Urbano 1.4%</t>
  </si>
  <si>
    <t xml:space="preserve">Rural 1.1% </t>
  </si>
  <si>
    <t>AGA.33.5</t>
  </si>
  <si>
    <t>Volumen de inversion publica anual en el Programa Nacional de Saneamiento Rural (PP083)
Millones de soles (Número de Proyectos)</t>
  </si>
  <si>
    <t>2015: 1,571.4 
(4,044 proyectos)</t>
  </si>
  <si>
    <t>1,996.0 
(5,051)</t>
  </si>
  <si>
    <t>2,981.9 
(5,339)</t>
  </si>
  <si>
    <t>2,301.2 
(5,683)</t>
  </si>
  <si>
    <t>2,149.9 
(6,276)</t>
  </si>
  <si>
    <t>AGA.33.6</t>
  </si>
  <si>
    <t>Número de municipalidades rurales que implementan la gestión de sus residuos sólidos.</t>
  </si>
  <si>
    <t xml:space="preserve"> 1,293 distritos rurales</t>
  </si>
  <si>
    <t>AGA.33.7</t>
  </si>
  <si>
    <t>Porcentaje de residuos sólidos que se convierten en compost para los agricultores o luz para los caseríos alejados.</t>
  </si>
  <si>
    <t xml:space="preserve">MINAM - RENAMU
</t>
  </si>
  <si>
    <t>AGA.34.1</t>
  </si>
  <si>
    <t>Áreas verdes por habitante por departamento menos de 8m2/hab.</t>
  </si>
  <si>
    <t>ODS 11.7.1</t>
  </si>
  <si>
    <t>Perú 2.1 m2/hab., Moquegua (3.8), Lima Metropolitana. (3.7), Tacna 3.7), Arequipa (3.3)  y Callao  (2.5) todos se encuentran por debajo, del 2013</t>
  </si>
  <si>
    <t>AGA.34.2</t>
  </si>
  <si>
    <t>Porcentaje de Municipalidades que informan que realizan conservación de areas verdes.</t>
  </si>
  <si>
    <t>Pregunta no incluida en RENAMU 2017</t>
  </si>
  <si>
    <t>AGA.34.3</t>
  </si>
  <si>
    <t>Número de árboles sembrados y con mantenimiento.</t>
  </si>
  <si>
    <t>MINAM/ Programa Nacional de Conservación de bosques</t>
  </si>
  <si>
    <t>AGA.34.4</t>
  </si>
  <si>
    <t>Número de has. Reforestadas.</t>
  </si>
  <si>
    <t>2014: 8,990 Ha
2015: 6.095 Ha</t>
  </si>
  <si>
    <t>MINAM a través del INEI</t>
  </si>
  <si>
    <t>AGA.34.5</t>
  </si>
  <si>
    <t>Áreas verdes por estudiante en IIEE por departamento.</t>
  </si>
  <si>
    <t>R.35: Implementación de sistemas integrados de gestión de los Residuos Sólidos.</t>
  </si>
  <si>
    <t>AGA.35.1</t>
  </si>
  <si>
    <t>Porcentaje Municipalidades cuentan con instrumentos de gestión de Residuos Sólidos - RRSS</t>
  </si>
  <si>
    <t>ODS 11.6.1</t>
  </si>
  <si>
    <t>85% Municipalidades cuentan con instrumentos-2015</t>
  </si>
  <si>
    <t>37% Plan de Gestión Ambiental de RRSS - 2015</t>
  </si>
  <si>
    <t>53% Plan de Manejo Distrital de RRSS - 2015</t>
  </si>
  <si>
    <t>58% Sistema de Recojo de RRSS - 2015</t>
  </si>
  <si>
    <t>7% Programa de Transformación de RRSS - 2015</t>
  </si>
  <si>
    <t>AGA.35.2</t>
  </si>
  <si>
    <t>Porcentaje Municipalidades informan que cuentan con Relleno sanitario o reciclan los RRSS</t>
  </si>
  <si>
    <t>57% de las Municipalidades tienen Relleno sanitario y/o Reciclan - 2015</t>
  </si>
  <si>
    <t>28% de las Municipalidades Reciclan - 2015</t>
  </si>
  <si>
    <t>AGA.35.3</t>
  </si>
  <si>
    <t>Porcentaje Municipalidades informan que disponen de los RRSS inadecuadamente</t>
  </si>
  <si>
    <t>75% de las Municipalidades vierten los RRSS a botadero a cielo abierto - 2015</t>
  </si>
  <si>
    <t>3% de las Municipalidades vierten los RRSS  al río, laguna o mar -2015</t>
  </si>
  <si>
    <t>21% de las Municipalidades los RRSS son quemados o incinerados - 2015</t>
  </si>
  <si>
    <t>AGA.35.4</t>
  </si>
  <si>
    <t>Número de personas formalizadas encargadas  de relleno sanitarios</t>
  </si>
  <si>
    <t>9 rellenos sanitarios (Lima, Cajamarca, Ancash Junín) y 2 rellenos de seguridad (Lima, Ica), 2014</t>
  </si>
  <si>
    <t>OEFA</t>
  </si>
  <si>
    <t>AGA.35.5</t>
  </si>
  <si>
    <t>Número de Plantas de Residuos de Aparatos electrónicos y eléctricos</t>
  </si>
  <si>
    <t>5 Plantas, 2 planes de manejo RAAE, 4 campañas de RAEE, 17 tn. acopiadas en Callao y Arequipa</t>
  </si>
  <si>
    <t xml:space="preserve">MINAM </t>
  </si>
  <si>
    <t>AGA.35.6</t>
  </si>
  <si>
    <t>Presupuesto Ejecutado en Gestión Integral de RRSS (0036) - Millones de Soles y % de P. Total</t>
  </si>
  <si>
    <t>2015, ejecución de Ppto. de GL 
S/ 1,075.53 (5.0%)</t>
  </si>
  <si>
    <t>1,327.42 
(5.71%)</t>
  </si>
  <si>
    <t>1,413.27 
(5.62%)</t>
  </si>
  <si>
    <t>1,642.03 
(6.04%)</t>
  </si>
  <si>
    <t>1,651.88 
(6.54%)</t>
  </si>
  <si>
    <t>2015, ejecución de Ppto. de GR 
S/ 1.28  (0.005%)</t>
  </si>
  <si>
    <t>0.68 
(0.003%)</t>
  </si>
  <si>
    <t>15.53 
(0.05%)</t>
  </si>
  <si>
    <t>25.80 
(0.08%)</t>
  </si>
  <si>
    <t>13.18 
(0.04%)</t>
  </si>
  <si>
    <t>2015, ejecución de Ppto. de GN 
S/13.61 (0.015%)</t>
  </si>
  <si>
    <t>41.59 
(0.047%)</t>
  </si>
  <si>
    <t>72.74 
(0.075%)</t>
  </si>
  <si>
    <t>66.10 
(0.066%)</t>
  </si>
  <si>
    <t>86.41
(0.08%)</t>
  </si>
  <si>
    <t>AGA.35.7</t>
  </si>
  <si>
    <t>Número de Municipalidades con Intervención del sector ambiente en la gestión de RRSS</t>
  </si>
  <si>
    <t>2014:  249 Municipalidades implementan Programa de segregación y recolección selectiva de RRSS domiciliarios</t>
  </si>
  <si>
    <t xml:space="preserve">2014: 556 Municipalidades implementan disposición final segura de RRSS recolectados </t>
  </si>
  <si>
    <t>2014: 74 Municipalidades distritales con Programa de Gestión Integral de RRSS</t>
  </si>
  <si>
    <t>31 Proyectos del Programa de Gestión Integral de RRSS</t>
  </si>
  <si>
    <t>MINAM-Dirección General de Calidad Ambiental</t>
  </si>
  <si>
    <t>AGA.35.8</t>
  </si>
  <si>
    <t>Mejoramiento de los sistemas de gestión de los RRSS y porcentaje de Entidades de Fiscalización Ambiental (EFA) supervisadas</t>
  </si>
  <si>
    <t>57% cuentan con caracterización de RRSS</t>
  </si>
  <si>
    <t>62% PIGARS (Planes Integrales de Gestión Ambiental de RRSS)</t>
  </si>
  <si>
    <t>42%  Programa de segregación</t>
  </si>
  <si>
    <t>17% Promueven formalización de recicladores</t>
  </si>
  <si>
    <t>44% reportan la gestión y el manejo de los RRSS en el SIGERSOL (Sistema de Información para la Gestión de Residuos Sólidos) y 5% cuentan con plan de cierre y recuperación de botaderos</t>
  </si>
  <si>
    <t>AGA.35.9</t>
  </si>
  <si>
    <t>Porcentaje de IIEE que implementan planes de gestión de residuos sólidos</t>
  </si>
  <si>
    <t>MINAM-MINEDU</t>
  </si>
  <si>
    <t>R.36: Programa de mejoramiento de la infraestructura, vivienda, equipamiento urbano y rural.</t>
  </si>
  <si>
    <t>AGA.36.1</t>
  </si>
  <si>
    <t>Presupuesto ejecutado en el Programa Nuestras Ciudades (0109) - Millones de Soles</t>
  </si>
  <si>
    <t>2014: ejecución de Ppto de GL
S/ 23.91 (0.1%)</t>
  </si>
  <si>
    <t>18.38 
(0,079%)</t>
  </si>
  <si>
    <t>26.55 
(0,11%)</t>
  </si>
  <si>
    <t>179.07 
(0.66%)</t>
  </si>
  <si>
    <t>121.27
(0.48%)</t>
  </si>
  <si>
    <t>2014: ejecución de Ppto. de GR 
S/. 0.60 (0.002%)</t>
  </si>
  <si>
    <t>0.01 
(0.00%)</t>
  </si>
  <si>
    <t>3.70 
(0.013%)</t>
  </si>
  <si>
    <t>35.19 
(0.11%)</t>
  </si>
  <si>
    <t>12.54 
(0.04%)</t>
  </si>
  <si>
    <t xml:space="preserve">2014: ejecución de Ppto. de GN 
S/ 439.26 (0.55%)               </t>
  </si>
  <si>
    <t>44.41 (0.051%)</t>
  </si>
  <si>
    <t>255.62 
(0.26%)</t>
  </si>
  <si>
    <t>47.83 
(0.05%)</t>
  </si>
  <si>
    <t>38.61
(0.04%)</t>
  </si>
  <si>
    <t>AGA.36.2</t>
  </si>
  <si>
    <t>Implementación de tambos comunales en distritos de pobreza</t>
  </si>
  <si>
    <t>Tambos Construidos 212, Tambos en Construcción 53, Tambos en Reprogramación (*) 53, Tambos en Estudios de Inversión 26, Tambos en Estudios de Pre-Inversión 20, TOTAL 550 (5 distritos)</t>
  </si>
  <si>
    <t>Memoria Institucional del Ministerio de Vivienda</t>
  </si>
  <si>
    <t>AGA.36.3</t>
  </si>
  <si>
    <t>Número de familias beneficiadas con Programa Nacional de Vivienda Rural</t>
  </si>
  <si>
    <t>En el 2014 se ha evaluado 5,569 viviendas (Puno, Cusco, Arequipa, Junín y Ancash)     
3,702 viviendas seleccionadas para mejoramiento de su vivienda (44.54% de los programado. 
Se financió e hizo entrega de materiales de construcción para el mejoramiento de 49 viviendas localizados en 20 centros poblados 
Se realizó transferencia de S/. 9038,717 para mejoramiento de 1,032 viviendas</t>
  </si>
  <si>
    <t>Memoria institucional anual del Ministerio de Vivienda</t>
  </si>
  <si>
    <t>En el 2015 se han identificado 27,846 beneficarios para el mejoramiento de viviendas rurales en 13 regiones. 
10,733 viviendas seleccionadas para mejoramiento de su vivienda. Se realizó transferencia de S/.177,818 para obras de mejoramiento para 10,733 viviendas rurales</t>
  </si>
  <si>
    <t>MEF / Consulta amigable</t>
  </si>
  <si>
    <t>AGA.36.4</t>
  </si>
  <si>
    <t>Presupuesto ejecutado en Apoyo al Hábitat Rural (PP 0111) - Millones de Soles y % frente a P. Total de GN</t>
  </si>
  <si>
    <t>2015: ejecución de Ppto de GN 
S/ 416.16 (0.47%)</t>
  </si>
  <si>
    <t>211. 80 
(0.24%)</t>
  </si>
  <si>
    <t>161.52 
(0.17%)</t>
  </si>
  <si>
    <t>213.96 
(0.21%)</t>
  </si>
  <si>
    <t>55.09
(0.053%)</t>
  </si>
  <si>
    <t>AGA.36.5</t>
  </si>
  <si>
    <t>Presupuesto ejecutado en Producto "Familias acceden a viviendas mejoradas", respecto al Apoyo al Hábitat Rural  - Millones de Soles y %</t>
  </si>
  <si>
    <t>2015: ejecución de Ppto de GN 
S/ 192.15 (46.18%)</t>
  </si>
  <si>
    <t>13.09 
(6.18%)</t>
  </si>
  <si>
    <t>9.12 
(5.64%)</t>
  </si>
  <si>
    <t>9.12 (68.88%)</t>
  </si>
  <si>
    <t>R.37: Titulación e inscripción en registros públicos de viviendas urbanas y rurales.</t>
  </si>
  <si>
    <t>AGA.37.1</t>
  </si>
  <si>
    <t xml:space="preserve">Proporción de predios con títulos de propiedad </t>
  </si>
  <si>
    <t>ODS 11.1.1</t>
  </si>
  <si>
    <t>87.1% de viviendas particulares cuentan con título de propiedad inscritos en registros públicos</t>
  </si>
  <si>
    <t>R.38: Reducción de pasivos ambientales mejorando sistemas de monitoreo, vigilancia y control de estándares de calidad (Agua, Suelo y Aire) y límites máximos permisibles (Emisiones y Vertimientos).</t>
  </si>
  <si>
    <t>AGA.38.1</t>
  </si>
  <si>
    <t>Número de Pasivos ambientales Mineros e hidrocarburos</t>
  </si>
  <si>
    <t>8,571  PAM a nivel nacional,  834 PAM tienen Plan de cierre (2014) 0 Remediación</t>
  </si>
  <si>
    <t>Ministerio de Energía y minas</t>
  </si>
  <si>
    <t>AGA.38.2</t>
  </si>
  <si>
    <t>Presupuesto ejecutado del Gobierno Nacional en Remediación de Pasivos Ambientales Mineros (PP 0120) - Millones de Soles</t>
  </si>
  <si>
    <t>2014: ejecución de Ppto de GN 
S/ 0.81 (0.001% del P. Total GN )</t>
  </si>
  <si>
    <t>1.68 
(0.002%)</t>
  </si>
  <si>
    <t>1.39 
(0.001%)</t>
  </si>
  <si>
    <t>171.95 
(0.17%)</t>
  </si>
  <si>
    <t>81.06 
(0.079%)</t>
  </si>
  <si>
    <t>AGA.38.3</t>
  </si>
  <si>
    <t>Número de acciones de evaluación, monitoreo, vigilancia, control y sanción de las diversas actividades económicas realizados  por OEFA y EFA, nacionales, regionales y locales</t>
  </si>
  <si>
    <t>PLANEFA 2014</t>
  </si>
  <si>
    <t>OEFA.EFAs</t>
  </si>
  <si>
    <t>V. LINEAMIENTO DE POLITICA: Fortalecer la Ciudadanía Ambiental.</t>
  </si>
  <si>
    <t>R.39: Mejorar el acceso a información pública ambiental, con calidad, transparencia y accesibilidad.</t>
  </si>
  <si>
    <t>AGA.39.1</t>
  </si>
  <si>
    <t xml:space="preserve">Plan de Acción de Gobierno Abierto Perú 2016-2017 en ejecución </t>
  </si>
  <si>
    <t>Plan de Acción Ambiental Regional 2014-2015</t>
  </si>
  <si>
    <t>PCM</t>
  </si>
  <si>
    <t>AGA.39.2</t>
  </si>
  <si>
    <t>Se Incrementan número de Oficinas de Transparencia y Acceso a Información Pública ambiental en sectores públicos, GR y GL</t>
  </si>
  <si>
    <t xml:space="preserve">2015: 1% de oficinas (MINAGRI),
1'629,311 visitas a la página web del SINIA, SIAR y SIAL                                                            </t>
  </si>
  <si>
    <t>PCM
SINIA</t>
  </si>
  <si>
    <t>AGA.39.3</t>
  </si>
  <si>
    <t>Se crea Autoridad Nacional de Transparencia Ambiental</t>
  </si>
  <si>
    <t>Proyecto de Ley</t>
  </si>
  <si>
    <t>AGA.39.4</t>
  </si>
  <si>
    <t>Número de funcionarios capacitados sobre el tema de acceso a la información en materia ambiental</t>
  </si>
  <si>
    <t>PCM/MINAM</t>
  </si>
  <si>
    <t>AGA.39.5</t>
  </si>
  <si>
    <t>Número de registros de atención de solicitudes de acceso a la información ambiental publicados</t>
  </si>
  <si>
    <t>Esta e suna obligación de la norma pero a la fecha no se cumple</t>
  </si>
  <si>
    <t>AGA.39.6</t>
  </si>
  <si>
    <t>Número de solicitudes de acceso a la información ambiental atendidas</t>
  </si>
  <si>
    <t>Esta información se puede obtener de la Defensoría del Pueblo dado que los ciudadanos presentan sus quejas por la no emisión de respuesta</t>
  </si>
  <si>
    <t>AGA.39.7</t>
  </si>
  <si>
    <t>Porcentaje de población que sabe cómo acceder a la información ambiental del país</t>
  </si>
  <si>
    <t>ENAHO</t>
  </si>
  <si>
    <t>R.40: Mejorar la participación de la sociedad civil en la toma de decisiones.</t>
  </si>
  <si>
    <t>AGA.40.1</t>
  </si>
  <si>
    <t>Número Comisiones Ambientales Regionales y Municipales funcionando con participación de sociedad civil</t>
  </si>
  <si>
    <t>% de representantes de sociedad civil que participa</t>
  </si>
  <si>
    <t xml:space="preserve">MINAM   </t>
  </si>
  <si>
    <t>AGA.40.2</t>
  </si>
  <si>
    <t>Número de normas ambientales sometidas a consulta pública</t>
  </si>
  <si>
    <t>Todas las entidades públicas/ MINAM Dirección General de Políticas, Normas e Instrumentos de Gestión Ambiental</t>
  </si>
  <si>
    <t>AGA.40.3</t>
  </si>
  <si>
    <t>Número de pueblos indígenas  participando en los procesos de toma de decisiones</t>
  </si>
  <si>
    <t>Ministerio de Cultura</t>
  </si>
  <si>
    <t>AGA.40.4</t>
  </si>
  <si>
    <t>Número de organizaciones de niños y jóvenes participando en los procesos de toma de decisiones en temas ambientales.</t>
  </si>
  <si>
    <t>MIMP y organizaciones de niños, niñas y adolescentes</t>
  </si>
  <si>
    <t>AGA.40.5</t>
  </si>
  <si>
    <t>Número de organizaciones de la sociedad civil participando en redes de voluntariado, organizaciones civiles   y espacios de participación (como el COPARE y COPALE) para la inclusión del enfoque ambiental en las IIEE y proyectos educativos locales y/o regionales.</t>
  </si>
  <si>
    <t>Norma Técnica para la aprobación del enfoque ambiental en la educación básica (en proceso de aprobación)</t>
  </si>
  <si>
    <t>AGA.41.1</t>
  </si>
  <si>
    <t>Número de organizaciones ciudadanas participando en acciones ambientales</t>
  </si>
  <si>
    <t>MINAM/ Dirección General de Educación, Conciencia y Ciudadanía Ambiental</t>
  </si>
  <si>
    <t>AGA.41.2</t>
  </si>
  <si>
    <t>Número de buenas prácticas desarrolladas para el cuidado del ambiente</t>
  </si>
  <si>
    <t>Registro de buenas prácticas ambientales 
Registro de buenas prácticas ambientales en las IIEE</t>
  </si>
  <si>
    <t>MINAM - MINEDU</t>
  </si>
  <si>
    <t>AGA.42.1</t>
  </si>
  <si>
    <t>Número de delitos ambientales sancionados</t>
  </si>
  <si>
    <t>ODS 16.3.1</t>
  </si>
  <si>
    <t>3,375 legajos en trámite</t>
  </si>
  <si>
    <t>MINAM - PROCURADURÍA</t>
  </si>
  <si>
    <t>R.43: Realizar consulta pública, aprobar y promulgar la estrategia nacional de ciudadanía ambiental, promoviendo su difusión e implementación intergubernamental.</t>
  </si>
  <si>
    <t>AGA.43.1</t>
  </si>
  <si>
    <t>Resultados de consulta pública efectuada.</t>
  </si>
  <si>
    <t xml:space="preserve">Documento borrador de Estrategia Nacional de Ciudadanía Ambiental concluido para consulta pública (2015).            </t>
  </si>
  <si>
    <t>Consulta pública en línea, en web de MINAM.</t>
  </si>
  <si>
    <t>Informe de resultados de la consulta pública de MINAM.</t>
  </si>
  <si>
    <t>AGA.43.2</t>
  </si>
  <si>
    <t>Decreto Supremo que aprueba y promulga la Estrategia Nacional de Ciudadanía Ambiental.</t>
  </si>
  <si>
    <t>Publicación en diario El Peruano del  Decreto Supremo que promulga la Estrategia Nacional de Ciudadanía Ambiental.</t>
  </si>
  <si>
    <t>AGA.43.3</t>
  </si>
  <si>
    <t>Número de campañas informativas realizadas a nivel de Gobiernos Regionales y Locales.</t>
  </si>
  <si>
    <t>Material de difusión e informe de campañas informativas de MINAM.</t>
  </si>
  <si>
    <t>AGA.43.4</t>
  </si>
  <si>
    <t>Número de Gobiernos Regionales y Locales que formulan e implementan Planes Regionales y Locales de Ciudadanía Ambiental en alineamiento con la Estrategia Nacional de Ciudadanía Ambiental, y el Plan Nacional de Educación Ambiental.</t>
  </si>
  <si>
    <t xml:space="preserve">Documentos de planes regionales y locales de ciudadanía ambiental </t>
  </si>
  <si>
    <t>Informes de implementación de planes regionales y locales de ciudadania ambiental.</t>
  </si>
  <si>
    <t>AGA.43.5</t>
  </si>
  <si>
    <t>Adopción del acuerdo regional sobre la aplicación del Principio 10 de la Declaración sobre el Medio Ambiente y el Desarrollo (acceso a la información, participación ciudadana y justicia ambiental)</t>
  </si>
  <si>
    <t xml:space="preserve">  Proyecto de acuerdo regional que se viene discutiendo en América Latina y el Caribe</t>
  </si>
  <si>
    <t>MINAM, Ministerio de Relaciones Exteriores</t>
  </si>
  <si>
    <t>VI. LINEAMIENTO DE POLITICA: Implementar Planes y Programas integrados de gestión para la reducción de riesgos de desastres.</t>
  </si>
  <si>
    <t>R.44: Fortalecer la articulación y coordinación entre los actores  de la GRD: entre sectores y niveles de gobierno, con la sociedad civil y la cooperación internacional.</t>
  </si>
  <si>
    <t>AGA.44.1</t>
  </si>
  <si>
    <t xml:space="preserve">Número de Mecanismos de coordinación y articulación intersectorial funcionando </t>
  </si>
  <si>
    <t>Resolución Ministerial 306-2013-PCM, aprueba Lineamientos para la articulación, coordinación, supervisión y fiscalización de la PCM como ente rector del SINAGERD, a través de la Secretaría de GRD.</t>
  </si>
  <si>
    <t>SGRD - PCM</t>
  </si>
  <si>
    <t>AGA.44.2</t>
  </si>
  <si>
    <t xml:space="preserve">Número de Mecanismos de coordinación y articulación entre los tres niveles de gobierno funcionando </t>
  </si>
  <si>
    <t>AGA.44.3</t>
  </si>
  <si>
    <t xml:space="preserve">Porcentaje de Distritos que cuentan con mecanismos de coordinación y articulación al interior de los distritos (centros poblados, barrios, y otros) en GRD </t>
  </si>
  <si>
    <t>ODS 11.3.2</t>
  </si>
  <si>
    <t>Se cuenta con Matriz con responsabilidades de cada nivel de gobierno</t>
  </si>
  <si>
    <t>R.45: Diseñar e implementar el Sistema Nacional de Información para la Gestión del Riesgo de Desastres, que unifique la información pública, privada e internacional  para una debida y oportuna toma de decisiones y que sea accesible a las instituciones y la población.</t>
  </si>
  <si>
    <t>AGA.45.1</t>
  </si>
  <si>
    <t>Sistema Nacional de Información para la Gestión del Riesgo de Desastres (SINIGERD) funcionando (integra Sistemas de Información de otras entidades en GRD)</t>
  </si>
  <si>
    <t>INDECI ha implementado el SINPAD (Sistema de Información Nacional para la Respuesta y Rehabilitación)</t>
  </si>
  <si>
    <t>INDECI</t>
  </si>
  <si>
    <t>AGA.45.2</t>
  </si>
  <si>
    <t>Sistemas especializados y de nivel regional y local, funcionando y aportando al SINIGERD</t>
  </si>
  <si>
    <t xml:space="preserve">CENEPRED ha implementando y personalizado el uso del SIGRID (Sistema de Información para la Gestión del Riesgo de Desastres) en 25 Gobiernos regionales, 29 Municipalidades provinciales, 38 Municipalidades distritales y 3 Proyectos especiales/ sectores. Tiene 3,839 usuarios creados y 1,423 profesionales asistidos técnicamente. </t>
  </si>
  <si>
    <t>CENEPRED</t>
  </si>
  <si>
    <t>Se cuenta con el Sistema de Información Estadístico de Apoyo a la Prevención a los Efectos del Fenómeno del Niño y otros Fenómenos Naturales. Elaborado por INEI, INDECI, CENEPRED con asistencia técnica de UNFPA.</t>
  </si>
  <si>
    <t>URL:http://atlas.inei.gob.pe/fn_inei/</t>
  </si>
  <si>
    <t>R.46: Fortalecer la inclusión del enfoque de GRD en la planificación del desarrollo y en los instrumentos de gestión de las entidades públicas en los tres niveles de gobierno.</t>
  </si>
  <si>
    <t>AGA.46.1</t>
  </si>
  <si>
    <t>Número de instituciones del Gobierno Nacional (Ministerios) que han incluido la GRD en sus planes de gestión</t>
  </si>
  <si>
    <t>Se cuenta con: un Plan de Prevención y Reducción de Desastres, Plan de preparación de INDECI.</t>
  </si>
  <si>
    <t>CENEPRED, INDECI</t>
  </si>
  <si>
    <t>AGA.46.2</t>
  </si>
  <si>
    <t>Número de Gobiernos regionales y Locales que han incorporado la GRD en sus Planes de Desarrollo Concertado.</t>
  </si>
  <si>
    <t>Pendiente de procesar información</t>
  </si>
  <si>
    <t>AGA.46.3</t>
  </si>
  <si>
    <t xml:space="preserve">Número de regiones con planes de gestión de riesgos, mapas de vulnerabilidad y planes de prevención. </t>
  </si>
  <si>
    <t>GORE - PCM-SINAGERD</t>
  </si>
  <si>
    <t>AGA.46.4</t>
  </si>
  <si>
    <t>Número de Planes regionales y locales de adaptación al CC y GRD aprobados  e implementados</t>
  </si>
  <si>
    <t>MINAGRI - MINAM - PCM - SINAGERD</t>
  </si>
  <si>
    <t>AGA.46.5</t>
  </si>
  <si>
    <t>Número de Planes de gestión ambiental CC y GRD incluidos en Planes de Desarrollo Concertados regionales y locales</t>
  </si>
  <si>
    <t>GORE - Municipalidades - RENAMU - MINAGRI - MINAM</t>
  </si>
  <si>
    <t>AGA.46.6</t>
  </si>
  <si>
    <t xml:space="preserve">Número de Organizaciones agrarias participando en  implementación de Planes de CC y GRD a nivel nacional </t>
  </si>
  <si>
    <t>AGA.46.7</t>
  </si>
  <si>
    <t xml:space="preserve">Número de programas y proyectos de adaptación al CC y GRD implementados                                  </t>
  </si>
  <si>
    <t>R.47: Ampliar el presupuesto público para la gestión integral  del riesgo  de desastres, mejorando los mecanismos financieros para la ejecución de intervenciones de prevención y reducción del riesgo, priorizando las zonas críticas y evaluando la calidad del gasto.</t>
  </si>
  <si>
    <t>AGA.47.1</t>
  </si>
  <si>
    <t>Presupuesto ejecutado por Gobierno Nacional (PPR 0068 Reducción de Vulnerabilidad y Atención de Emergencias por Desastres) - En Millones de Soles</t>
  </si>
  <si>
    <t>2015:  Gasto Devengado GN 
S/. 804</t>
  </si>
  <si>
    <t>AGA.47.2</t>
  </si>
  <si>
    <t>Presupuesto ejecutado por Gobiernos Regionales (PPR 0068 Reducción de Vulnerabilidad y Atención de Emergencias por Desastres) - En Millones de Soles</t>
  </si>
  <si>
    <t>2015:  Gasto Devengado GR 
S/. 563</t>
  </si>
  <si>
    <t>2015: 26 Gobiernos Regionales ejecutan PPR 0068</t>
  </si>
  <si>
    <t>AGA.47.3</t>
  </si>
  <si>
    <t xml:space="preserve">Presupuesto ejecutado por Gobiernos Locales (PPR 0068 Reducción de Vulnerabilidad y Atención de Emergencias por Desastres) - En Millones de Soles
</t>
  </si>
  <si>
    <t>2015:  Gasto Devengado GL 
S/. 343</t>
  </si>
  <si>
    <t>2015: 164 GL Provinciales ejecutan PPR 0068 (85% de GLP)</t>
  </si>
  <si>
    <t>164 
(84%)</t>
  </si>
  <si>
    <t>186 
(95%)</t>
  </si>
  <si>
    <t>2015: 1,013 GL Distritales ejecutan PPR 0068 (52% de GLD)</t>
  </si>
  <si>
    <t>1,013 
(62%)</t>
  </si>
  <si>
    <t>1,358
(82%)</t>
  </si>
  <si>
    <t>R.48: Fortalecer las capacidades de las entidades públicas del SINAGERD en los procesos de la Gestión del Riesgo de Desastres, involucrando al sector privado empresarial, la cooperación internacional, organizaciones de sociedad civil y a la población.</t>
  </si>
  <si>
    <t>AGA.48.1</t>
  </si>
  <si>
    <t>Plan de capacitación nacional de GRD aprobado y en implementación</t>
  </si>
  <si>
    <t>Plan de Educación Comunitaria anual 2015.</t>
  </si>
  <si>
    <t>AGA.48.2</t>
  </si>
  <si>
    <t>Número de instrumentos para capacitación adecuados a actores específicos: autoridades, personas que participan en GRD</t>
  </si>
  <si>
    <t>AGA.48.3</t>
  </si>
  <si>
    <t>Número de autoridades, funcionarios, población capacitada en GRD</t>
  </si>
  <si>
    <t>Se han desarrollado acciones de capacitación parciales, sin una visión integral de GRD.</t>
  </si>
  <si>
    <t>R.49: Promover la participación y/o articulación de los diversos actores: sector privado empresarial, la cooperación internacional, organizaciones de sociedad civil y la población, en la implementación de la GRD en los tres niveles de gobierno.</t>
  </si>
  <si>
    <t>AGA.49.1</t>
  </si>
  <si>
    <t xml:space="preserve">Número de personas de sociedad civil que participan en acciones de GRD </t>
  </si>
  <si>
    <t>AGA.49.2</t>
  </si>
  <si>
    <t>Número de personas de sociedad civil que participan en Plataformas comunitarias de GRD</t>
  </si>
  <si>
    <t>AGA.49.3</t>
  </si>
  <si>
    <t>Número de personas  que participan en las Plataformas de Defensa Civil: mujeres, grupos vulnerables</t>
  </si>
  <si>
    <t>Participación de mujeres en la Plataformas de Defensa Civil en los distritos de Yauyos (20% son mujeres), Catahuasi (39% son mujeres), Colonia (18% son mujeres) y Huantan (33% son mujeres). Provincia de Lima, Región Lima.</t>
  </si>
  <si>
    <t>AGA.49.4</t>
  </si>
  <si>
    <t>Número de funcionarios de la cooperación internacional que participan en la implementacion de la GRD</t>
  </si>
  <si>
    <t>AGA.49.5</t>
  </si>
  <si>
    <t>Porcentaje de entidades empresariales que participan en la implementación de la GRD</t>
  </si>
  <si>
    <t>AGA.50.1</t>
  </si>
  <si>
    <t>Estrategia de implementación del PLANAGERD aprobada</t>
  </si>
  <si>
    <t>ODS 13.1.1</t>
  </si>
  <si>
    <t>AGA.50.2</t>
  </si>
  <si>
    <t>Sistema de Monitoreo, Seguimiento y Evaluación del PLANAGERD funcionando</t>
  </si>
  <si>
    <t xml:space="preserve">R.51:  Contar con  mecanismos y/o pautas para lograr sanciones efectivas a las autoridades y funcionarios que no cumplen con implementar la política de GRD, la ley, el reglamento y el PLANGERD. Así como establecer mecanismos de incentivo y reconocimiento de buenas prácticas en GRD. </t>
  </si>
  <si>
    <t>AGA.51.1</t>
  </si>
  <si>
    <t>Número de mecanismos y/o pautas para sancionar a autoridades y funcionarios que no cumplen con la GRD</t>
  </si>
  <si>
    <t>AGA.51.2</t>
  </si>
  <si>
    <t>Número de mecanismos y/o pautas para incentivar y reconocer buenas prácticas en GRD</t>
  </si>
  <si>
    <t>AGA.51.3</t>
  </si>
  <si>
    <t>Númerode sanciones a autoridades y funcionarios que no cumplen con la GRD</t>
  </si>
  <si>
    <t>AGA.51.4</t>
  </si>
  <si>
    <t>Número de instituciones que reciben reconocimiento por Buenas Prácticas en GRD</t>
  </si>
  <si>
    <t>AGA.52.1</t>
  </si>
  <si>
    <t>Ley Orgánica de Gobiernos Regionales y Ley Orgánica de Gobiernos Locales concordadas con la Ley del SINAGERD</t>
  </si>
  <si>
    <t>Congreso de la República</t>
  </si>
  <si>
    <t>AGA.52.2</t>
  </si>
  <si>
    <t xml:space="preserve">Contraloría incluye en su Plan anual de control, la evaluación de implementación de la GRD </t>
  </si>
  <si>
    <t>Contraloría General de la República</t>
  </si>
  <si>
    <t>DIMENSIÓN INSTITUCIONAL</t>
  </si>
  <si>
    <t xml:space="preserve">DESCRIPCIÓN </t>
  </si>
  <si>
    <t>OBJETIVO 1: Una gestión pública con enfoque de derechos, centrada en la persona humana</t>
  </si>
  <si>
    <t>I. LINEAMIENTO DE POLÍTICA PÚBLICA: Fortalecer el Régimen Democrático y el Estado de Derecho garantizando los derechos humanos, el respeto de la vida y la persona humana.</t>
  </si>
  <si>
    <t>R.1: Instituciones Públicas orientan su accionar en función de la protección de los derechos humanos promoviendo equidad, inclusión, ciudadanía activa y gobernabilidad democrática</t>
  </si>
  <si>
    <t>AGI.1.1</t>
  </si>
  <si>
    <t>Número de Instituciones Públicas de los tres niveles de gobierno que han incorporado los ODS,  en sus Planes Estratégicos Institucionales (PEI)</t>
  </si>
  <si>
    <t xml:space="preserve">PEI que incluyen mención expresa a ODS </t>
  </si>
  <si>
    <t>AGI.1.2.</t>
  </si>
  <si>
    <t>N° de entidades y organismos públicos en los tres niveles de gobierno que implementan mecanismos de defensoría para la protección de los derechos de las personas en los servicios a su cargo al 2021.</t>
  </si>
  <si>
    <t>Inst. Públicas que cuentan con servicios de Defensorías del Ciudadano</t>
  </si>
  <si>
    <t>PCM MINJUS</t>
  </si>
  <si>
    <t>AGI.1.3.</t>
  </si>
  <si>
    <t>% del total de quejas presentadas a la Defensoría del Pueblo declaradas fundadas</t>
  </si>
  <si>
    <t>ODS 16.10.1</t>
  </si>
  <si>
    <t>AGI.1.4</t>
  </si>
  <si>
    <t>N° de personas inscritas y reconocidas por el Registro Único de Víctimas (RUV)</t>
  </si>
  <si>
    <t>N° de personas inscritas</t>
  </si>
  <si>
    <t xml:space="preserve">Víctimas </t>
  </si>
  <si>
    <t xml:space="preserve">Familiares </t>
  </si>
  <si>
    <t>AGI.1.5</t>
  </si>
  <si>
    <t>N° de personas que han recibido una reparación económica (Acumulado)</t>
  </si>
  <si>
    <t xml:space="preserve">Informe del Consejo de Reparaciones (MINJUS) </t>
  </si>
  <si>
    <t>AGI.1.6</t>
  </si>
  <si>
    <t>N° de Comunidades campesinas y centros poblados que han recibido reparaciones colectivas monetarias por efectos del conflicto armado</t>
  </si>
  <si>
    <t>Anuario Estadístico del Sector Justicia y DDHH</t>
  </si>
  <si>
    <t>N° de mujeres inscritas en el Registro de Víctimas de Esterilización Forzada</t>
  </si>
  <si>
    <t>Registro de Víctimas de Esterilización Forzada</t>
  </si>
  <si>
    <t>R.2: Mejora de la Administración de Justicia con autonomía del Poder Judicial y fortaleciendo el trabajo conjunto de la Policía Nacional y la Fiscalía de la Nación</t>
  </si>
  <si>
    <t>AGI.2.1</t>
  </si>
  <si>
    <t>Aplicación en todo el territorio nacional del nuevo código procesal penal (Distritos Judiciales)</t>
  </si>
  <si>
    <t>Código procesal penal</t>
  </si>
  <si>
    <t>Poder Judicial del Perú</t>
  </si>
  <si>
    <t>AGI.2.2</t>
  </si>
  <si>
    <t>Incremento del presupuesto del Poder Judicial y porcentaje con respecto al total del presupuesto público (Millones de Soles Devengado / %)</t>
  </si>
  <si>
    <t>1,853.86 / 1.37%</t>
  </si>
  <si>
    <t>2,086.41 / 1.52%</t>
  </si>
  <si>
    <t>2,218.64 / 1.47%</t>
  </si>
  <si>
    <t>2,367.29 / 1.48%</t>
  </si>
  <si>
    <t>Devengado Millones de Soles / %</t>
  </si>
  <si>
    <t>AGI.2.3</t>
  </si>
  <si>
    <t>Sistema de información integrado entre Ministerio Público y PNP, DEMUNA, CEM para seguimiento de casos de denuncia por infracciones a la ley penal y judicialización de los mismos</t>
  </si>
  <si>
    <t>Pág. Web MIMP - PNCVFS</t>
  </si>
  <si>
    <t>Sistema de información integrado</t>
  </si>
  <si>
    <t>MIMP, PNP, MP</t>
  </si>
  <si>
    <t>AGI.2.4</t>
  </si>
  <si>
    <t>Monitorear la interacción entre el Poder Judicial y la justicia de paz  para fortalecer el acceso a la justicia en las zonas rurales</t>
  </si>
  <si>
    <t>Acceso a justicia</t>
  </si>
  <si>
    <t>II. LINEAMIENTO DE POLÍTICA PÚBLICA: Una política de seguridad ciudadana para proteger los derechos, la vida y el bienestar de las personas que prevenga y combata el delito y sancione a quienes hayan infringido la ley garantizando el acceso oportuno a la justicia.</t>
  </si>
  <si>
    <t>R.3: Reducir la proporción de personas que han sido víctimas de algún acto delictivo contra su seguridad personal o su patrimonio e incentivar la denuncia de los actos delictivos y la colaboración eficaz para la sanción de los mismos</t>
  </si>
  <si>
    <t>AGI.3.1</t>
  </si>
  <si>
    <t>índice delincuencial por cada mil habitantes por año (Tasa de denuncias)</t>
  </si>
  <si>
    <t xml:space="preserve">9.03 </t>
  </si>
  <si>
    <t xml:space="preserve">índice delincuencial </t>
  </si>
  <si>
    <t>AGI.3.2</t>
  </si>
  <si>
    <t>Población de 15 y más años de edad del área urbana que declara que ha sido víctima de algún acto delictivo.</t>
  </si>
  <si>
    <t>AGI.3.3</t>
  </si>
  <si>
    <t>Población de 15 y más años de edad del área urbana que denunció haber sido víctima de algún acto delictivo, según región natural y departamento.</t>
  </si>
  <si>
    <t>AGI.3.4</t>
  </si>
  <si>
    <t>Viviendas del área urbana afectadas por robo y/o intento de robo, según región natural y departamento.</t>
  </si>
  <si>
    <t>AGI.3.5</t>
  </si>
  <si>
    <t>N° de denuncias de delitos según tipo 
(Miles)</t>
  </si>
  <si>
    <t>Número Total de Denuncias, Nacional</t>
  </si>
  <si>
    <t>AGI.3.6</t>
  </si>
  <si>
    <t>N° de denuncias por delitos de homicidio
(Miles)</t>
  </si>
  <si>
    <t>Número de Denuncias, Nacional</t>
  </si>
  <si>
    <t>AGI.3.7</t>
  </si>
  <si>
    <t>N° de denuncias contra el patrimonio
(Miles)</t>
  </si>
  <si>
    <t>AGI.3.8</t>
  </si>
  <si>
    <t>N° de denuncias por violación sexual (víctimas hombres y mujeres) (Miles)</t>
  </si>
  <si>
    <t>AGI.3.9</t>
  </si>
  <si>
    <t>N° de denuncias por violación sexual (mujeres víctimas) (Miles)</t>
  </si>
  <si>
    <t>AGI.3.10</t>
  </si>
  <si>
    <t>N° de denuncias por violación sexual por estado en que se encontró a la víctima (muerta)</t>
  </si>
  <si>
    <t>Número de Victimas Muertas, Nacional</t>
  </si>
  <si>
    <t>AGI.3.11</t>
  </si>
  <si>
    <t xml:space="preserve">N° de feminicidios </t>
  </si>
  <si>
    <t>Incremento del presupuesto del Ministerio Público y de la Policía Nacional. (Millones de Soles - Devengado Anual)</t>
  </si>
  <si>
    <t xml:space="preserve">MP   </t>
  </si>
  <si>
    <t>MININTER</t>
  </si>
  <si>
    <t>Situación de las comisarías.  Total de comisarias censadas</t>
  </si>
  <si>
    <t>Censadas</t>
  </si>
  <si>
    <t>INEI Censo Nacional de Comisarías 2017 (C. 2.1)</t>
  </si>
  <si>
    <t>Personal con el que cuentan</t>
  </si>
  <si>
    <t>Total de efectivos laboran en comisarías</t>
  </si>
  <si>
    <t>INEI Censo Nacional de Comisarías 2017 (C. 2.3)</t>
  </si>
  <si>
    <t>Promedio de personas por policía</t>
  </si>
  <si>
    <t>Población entre Personal polícial</t>
  </si>
  <si>
    <t>INEI Censo Nacional de Comisarías 2017 (C. 2.4)</t>
  </si>
  <si>
    <t>Comisarias que cuentan con todos los  servicios básicos de manera permanente.</t>
  </si>
  <si>
    <t>Cuentan con agua, desagüe y energía eléctrica permanente</t>
  </si>
  <si>
    <t>INEI Censo Nacional de Comisarías 2017 (C. 2.9)</t>
  </si>
  <si>
    <t>Cuentan con Internet</t>
  </si>
  <si>
    <t>Número de comisarías</t>
  </si>
  <si>
    <t>INEI Censo Nacional de Comisarías 2017 (C. 2.25)</t>
  </si>
  <si>
    <t>Cuentan con Equipo de comunicación</t>
  </si>
  <si>
    <t xml:space="preserve">Tienen al menos un teléfono </t>
  </si>
  <si>
    <t>INEI Censo Nacional de Comisarías 2017 (C. 2.17)</t>
  </si>
  <si>
    <t>Cuentan con Vehículo</t>
  </si>
  <si>
    <t>Tienen al menos un vehículo (moto lineal)</t>
  </si>
  <si>
    <t>INEI Censo Nacional de Comisarías 2017 (C. 2.30)</t>
  </si>
  <si>
    <t>Cuentan con Conexión SIDPOL</t>
  </si>
  <si>
    <t>Cuentan con conexión</t>
  </si>
  <si>
    <t>INEI Censo Nacional de Comisarías 2017 (C. 2.28)</t>
  </si>
  <si>
    <t>Cuentan con  Conexión RENIEC</t>
  </si>
  <si>
    <t>INEI Censo Nacional de Comisarías 2017 (C. 2.27)</t>
  </si>
  <si>
    <t>Cuentan con Conexión a Requisitorias</t>
  </si>
  <si>
    <t>INEI Censo Nacional de Comisarías 2017 (C. 2.26)</t>
  </si>
  <si>
    <t>Cuentan con recursos para mantenimiento básico</t>
  </si>
  <si>
    <t>Cuentan con fondos para Mantenimiento</t>
  </si>
  <si>
    <t>INEI Censo Nacional de Comisarías 2017 (C. 4.22)</t>
  </si>
  <si>
    <t>Detenidos por comisión de delitos, por año
(Miles)</t>
  </si>
  <si>
    <t>ODS 16.3.2</t>
  </si>
  <si>
    <t>Total personas</t>
  </si>
  <si>
    <t>Detenidos por comisión de delitos, por sexo, ocupación, según departamentos (Miles)</t>
  </si>
  <si>
    <t>Intervenciones y personas intervenidas por comisión de faltas. (Miles)</t>
  </si>
  <si>
    <t>Intervenciones</t>
  </si>
  <si>
    <t>Personas intervenidas</t>
  </si>
  <si>
    <t>Niños y adolescentes infractores a la ley penal registrados por la PNP (Miles)</t>
  </si>
  <si>
    <t>Menores de 18 años</t>
  </si>
  <si>
    <t>Personas intervenidas (Miles)</t>
  </si>
  <si>
    <t>Total Intervenidos</t>
  </si>
  <si>
    <t>Personas detenidas (Miles)</t>
  </si>
  <si>
    <t>Total Detenidos</t>
  </si>
  <si>
    <t>Síntesis de la labor de requisitorias desarrollada por la PNP. (Miles)</t>
  </si>
  <si>
    <t>Requisitorias</t>
  </si>
  <si>
    <t>Población  del sistema penitenciario
(Miles)</t>
  </si>
  <si>
    <t>Establecimietos de medio libre</t>
  </si>
  <si>
    <t>Penitenciarías</t>
  </si>
  <si>
    <t>Penitenciarías con sentencia</t>
  </si>
  <si>
    <t>% sentenciados respecto del Total</t>
  </si>
  <si>
    <t>AGI.5.1</t>
  </si>
  <si>
    <t>Muertos en accidentes de tránsito por año.
(Miles)</t>
  </si>
  <si>
    <t>ODS 3.6.1</t>
  </si>
  <si>
    <t>Personas</t>
  </si>
  <si>
    <t>AGI.5.2</t>
  </si>
  <si>
    <t>Heridos en accidentes de tránsito por año.
(Miles)</t>
  </si>
  <si>
    <t>AGI.5.3</t>
  </si>
  <si>
    <t>Accidentes de tránsito por año
(Miles)</t>
  </si>
  <si>
    <t>Accidentes</t>
  </si>
  <si>
    <t>AGI.5.4.</t>
  </si>
  <si>
    <t xml:space="preserve"> Choques</t>
  </si>
  <si>
    <t>Causas que originan los accidentes de tránsito, según departamentos, año 2014.</t>
  </si>
  <si>
    <t xml:space="preserve"> Exceso  de velocidad</t>
  </si>
  <si>
    <t>AGI.5.6</t>
  </si>
  <si>
    <t>Conductores involucrados en accidentes de tránsito por sexo. (Miles)</t>
  </si>
  <si>
    <t>Por Sexo (Miles)</t>
  </si>
  <si>
    <t>Por tipo Licencia (Miles)</t>
  </si>
  <si>
    <t>Profesional</t>
  </si>
  <si>
    <t>Particular</t>
  </si>
  <si>
    <t>Sin licencia</t>
  </si>
  <si>
    <t>AGI.5.7</t>
  </si>
  <si>
    <t>Vehículos participantes en accidentes de tránsito
(Miles)</t>
  </si>
  <si>
    <t xml:space="preserve"> Vehículos</t>
  </si>
  <si>
    <t>III. LINEAMIENTO DE POLÍTICA PÚBLICA: Una política de proyección de los intereses nacionales en la esfera internacional a fin de coadyuvar al desarrollo sustentable e inclusivo nacional.</t>
  </si>
  <si>
    <t>AGI.6.1</t>
  </si>
  <si>
    <t>Ratificación de Tratados, Convenios y Compromisos para protección de derechos humanos y derecho internacional humanitario</t>
  </si>
  <si>
    <t>Tratados pendientes de ratificación</t>
  </si>
  <si>
    <t>MINJUS</t>
  </si>
  <si>
    <t>AGI.6.2</t>
  </si>
  <si>
    <t>Cumplimiento de los compromisos del Perú con los ODS y con los acuerdos de la Cumbre Climática</t>
  </si>
  <si>
    <t>MINAM: Perú Comprom. Climático</t>
  </si>
  <si>
    <t xml:space="preserve">CEPLAN: Informe Nacional Voluntario ODS </t>
  </si>
  <si>
    <t>Informe de avance</t>
  </si>
  <si>
    <t>PCM, MINAM, MIDIS y RREE</t>
  </si>
  <si>
    <t>AGI.6.3</t>
  </si>
  <si>
    <t>Compromisos de Cooperación suscritos en el marco de la Estrategia de Cooperación Sur - Sur</t>
  </si>
  <si>
    <t>PCM RR EE</t>
  </si>
  <si>
    <t>AGI.6.4</t>
  </si>
  <si>
    <t>Reforzar los vínculos de la integración transfronteriza fomentando el desarrollo económico y social</t>
  </si>
  <si>
    <t>Reunionesinterministeriales</t>
  </si>
  <si>
    <t>AGI.6.5</t>
  </si>
  <si>
    <t>N° de Reuniones Internacionales en el que Perú presenta sus experiencias nacionales de concertación de políticas y  monitoreo participativo</t>
  </si>
  <si>
    <t>AGI.6.6</t>
  </si>
  <si>
    <t>Oficinas Diplomáticas en el exterior que han mejorado la atención y la defensa de ciudadanos peruanos residentes en el exterior</t>
  </si>
  <si>
    <t>OBJETIVO 2: Una gestión pública que aplica políticas de discriminación positiva para sectores poblacionales que así lo requieran</t>
  </si>
  <si>
    <t>IV. LINEAMIENTO DE POLÍTICA PÚBLICA: Fortalecer políticas públicas de acceso a derechos universales e igualdad de oportunidades a poblaciones vulnerables</t>
  </si>
  <si>
    <t>Nº de gobiernos regionales y locales que cuentan con planes de igualdad de oportunidades ó sus planes regionales de igualdad de género.</t>
  </si>
  <si>
    <t>ODS 5.1.1</t>
  </si>
  <si>
    <t>16 gobiernos regionales</t>
  </si>
  <si>
    <t>Planes aprobados y vigentes</t>
  </si>
  <si>
    <t>CIES: Propuestas de políticas
para los gobiernos regionales 2015-2018</t>
  </si>
  <si>
    <t>Nº de gobiernos regionales y locales que han asignado recursos para la implementación de los planes de igualdad de oportunidades ó sus planes regionales de igualdad de género</t>
  </si>
  <si>
    <t>6 gobiernos regionales asignan recursos</t>
  </si>
  <si>
    <t>Planes en ejecución</t>
  </si>
  <si>
    <t>MIMP Defensoría del Pueblo</t>
  </si>
  <si>
    <t>Reporte de la Defensoría del Pueblo sobre el incumplimiento de la Ley de Igualdad de oportunidades entre mujeres y hombres y denuncias vinculadas a discriminación por orientación sexual</t>
  </si>
  <si>
    <t xml:space="preserve">2014. Séptimo Reporte de la DP </t>
  </si>
  <si>
    <t xml:space="preserve">ID No. 175 </t>
  </si>
  <si>
    <t xml:space="preserve">ID No. 179 </t>
  </si>
  <si>
    <t>Informe Defensorial</t>
  </si>
  <si>
    <t>Defensoría del Pueblo - Nov 2018</t>
  </si>
  <si>
    <t>Participación en trabajo remunerado y cuidados del hogar.
(Horas semana)</t>
  </si>
  <si>
    <t>ODS 5.4.1</t>
  </si>
  <si>
    <t xml:space="preserve">  66 h 31 m</t>
  </si>
  <si>
    <t>MIMP INEI</t>
  </si>
  <si>
    <t xml:space="preserve"> 77 h  33 m</t>
  </si>
  <si>
    <t>Mujeres que ejercen cargos por elección popular</t>
  </si>
  <si>
    <t>ODS 5.5.1</t>
  </si>
  <si>
    <t>Congresistas</t>
  </si>
  <si>
    <t>Gobernadora Regional</t>
  </si>
  <si>
    <t>Vice gob. Regional</t>
  </si>
  <si>
    <t>Alcaldesa Provincial</t>
  </si>
  <si>
    <t>Alcaldesa Distrital</t>
  </si>
  <si>
    <t>Consejera Regional</t>
  </si>
  <si>
    <t>Regidora Provincial</t>
  </si>
  <si>
    <t>Regidora Distrital</t>
  </si>
  <si>
    <t xml:space="preserve">Poder Ejecutivo informa anualmente al Congreso sobre el cumplimiento de la Ley  N°28983 de Igualdad de Oportunidades entre Mujeres y Hombres </t>
  </si>
  <si>
    <t xml:space="preserve">2014 VIII Informe </t>
  </si>
  <si>
    <t xml:space="preserve">2015 IX Informe </t>
  </si>
  <si>
    <t xml:space="preserve">2016 X Informe </t>
  </si>
  <si>
    <t>Informes presentados</t>
  </si>
  <si>
    <t>AGI.8.1</t>
  </si>
  <si>
    <t>Monto presupuestal del Programa de Construcción de una Ciudadanía Intercultural. (Item 5001905)
Millones de Soles</t>
  </si>
  <si>
    <t>Millones de Soles
Devengado</t>
  </si>
  <si>
    <t>AGI.8.2</t>
  </si>
  <si>
    <t>Entidades públicas de los tres niveles de gobierno que en las zonas de concentración residencial de población de pueblos originarios y  afrodescendiente, brindan servicios públicos bajo modalidades atención pertinentes  (atención en su idioma, oferta adecuada al perfil epidemiológico etc.)</t>
  </si>
  <si>
    <t xml:space="preserve">Establecimientos de salud, educación, PNP, GL y otros que brindan servicios pertinentes respecto del total de servicios </t>
  </si>
  <si>
    <t>GL GORE Educación, Salud, Justicia, Poder Judicial MP, MIDIS Ministerio de Cultura Defensoría del Pueblo</t>
  </si>
  <si>
    <t>AGI.8.3</t>
  </si>
  <si>
    <t>Informe de implementación de la guía para la aplicación del enfoque intercultural en la gestión de los servicios públicos.</t>
  </si>
  <si>
    <t>55 pueblos indígenas</t>
  </si>
  <si>
    <t>DS Nº 006-2019-MC, crea el “Sello Intercultural”</t>
  </si>
  <si>
    <t>AGI.9.1</t>
  </si>
  <si>
    <t>Personas con discapacidad severa que acceden a pensión no contributiva (Prog. Contigo)</t>
  </si>
  <si>
    <t xml:space="preserve">N° Personas </t>
  </si>
  <si>
    <t>AGI.9.2</t>
  </si>
  <si>
    <t>Número de gobiernos locales que promueven el cumplimiento de las normas de accesibilidad para la persona con discapacidad en el entorno urbano y las edificaciones de su jurisdicción.</t>
  </si>
  <si>
    <t>Encuesta Nacional especializada sobre discapacidad 2012</t>
  </si>
  <si>
    <t>AGI.9.3</t>
  </si>
  <si>
    <t>Número de Instituciones Públicas que cumplen con la cuota laboral de 5% de trabajadores con discapacidad.</t>
  </si>
  <si>
    <t>1 MINTRA</t>
  </si>
  <si>
    <t>Instituciones Públicas</t>
  </si>
  <si>
    <t>MINISTERIO DE TRABAJO</t>
  </si>
  <si>
    <t>AGI.9.4</t>
  </si>
  <si>
    <t>Número de Instituciones privadas que cumplen con la cuota laboral de 5% de trabajadores con discapacidad.</t>
  </si>
  <si>
    <t>Instituciones Privadas</t>
  </si>
  <si>
    <t>AGI.9.5</t>
  </si>
  <si>
    <t>Número de organizaciones y asociaciones de personas con discapacidad, reconocidas y participando en espacios de diálogo y concertación en los tres niveles de gobierno</t>
  </si>
  <si>
    <t>Organizaciones</t>
  </si>
  <si>
    <t>CONADIS MIMP</t>
  </si>
  <si>
    <t>AGI.9.6</t>
  </si>
  <si>
    <t>Número de organizaciones y asociaciones de personas adultas mayores reconocidas y participando en la implementación del Plan Nacional del Adulto Mayor</t>
  </si>
  <si>
    <t>MIMP, Defensoría del Pueblo, ANAMPER, ANAM</t>
  </si>
  <si>
    <t>OBJETIVO 3: Una gestión pública eficaz, eficiente, moderna y democrática, al servicio de los ciudadanos y ciudadanas</t>
  </si>
  <si>
    <t>V. LINEAMIENTO DE POLÍTICA PÚBLICA: Una política que garantice la calidad de la gestión pública eficaz, para la protección de los derechos y la inclusión de las personas</t>
  </si>
  <si>
    <t>AGI.10.1</t>
  </si>
  <si>
    <t>Número de Instituciones públicas que cuentan con un estimado de brechas de personal, equipos e infraestructura con que operan y/o de la capacidad ociosa con que cuentan, para el cumplimiento de las obligaciones a su cargo.</t>
  </si>
  <si>
    <t xml:space="preserve">NACIONAL </t>
  </si>
  <si>
    <t>PCM, MEF</t>
  </si>
  <si>
    <t>AGI.10.2</t>
  </si>
  <si>
    <t>Instituciones que  planificadan en materia de cobertura,  calidad y sostenibilidad de servicios a su cargo y que muestran logros y dificultades para cumplir con la planificación, metas físicas, financieras.</t>
  </si>
  <si>
    <t>Instituciones que planifican</t>
  </si>
  <si>
    <t>PCM MEF  Defensoría del Pueblo</t>
  </si>
  <si>
    <t>Instituciones que rinden cuentas</t>
  </si>
  <si>
    <t>AGI.10.3</t>
  </si>
  <si>
    <t>Instituciones públicas por :</t>
  </si>
  <si>
    <t xml:space="preserve">Nivel de cobertura en los servicios públicos que tienen a su cargo </t>
  </si>
  <si>
    <t>%  del total de la demanda proyectada</t>
  </si>
  <si>
    <t>PCM MEF GORES</t>
  </si>
  <si>
    <t>Grado de satisfacción de los usuarios por los servicios recibidos</t>
  </si>
  <si>
    <t>% califica de satisfactorio o más</t>
  </si>
  <si>
    <t>PCM MEF INEI</t>
  </si>
  <si>
    <t xml:space="preserve">Porcentaje del presupuesto de las entidades públicas en los tres niveles de gobierno que tiene un enfoque de gestión por resultados alineados a los ODS </t>
  </si>
  <si>
    <t>MEF</t>
  </si>
  <si>
    <t>% del gasto corriente  directamente orientado a la prestación de servicios públicos en materia de educación, salud, nutrición, identidad, que compete a cada institución prestar en cumplimiento de la gestión por resultados (planes y metas) con respecto al total de su gasto corriente.</t>
  </si>
  <si>
    <t>Devengado</t>
  </si>
  <si>
    <t>PCM MEF ANGR AMPE REMURPE</t>
  </si>
  <si>
    <t xml:space="preserve">Número  y Monto  Devengado de PIP que cuentan y no cuentan con cierre </t>
  </si>
  <si>
    <t>MEF CONTRALORÍA Defensoría del Pueblo</t>
  </si>
  <si>
    <t>Fuente: Ministerio de Economía y Finanzas (MEF)</t>
  </si>
  <si>
    <t>a) paralizados</t>
  </si>
  <si>
    <t xml:space="preserve">b) no han sido incluidos en el 
presupuesto </t>
  </si>
  <si>
    <t>c) en ejecución y cuentan  con monto  asignado en nuevo presupuesto</t>
  </si>
  <si>
    <t xml:space="preserve">d) nuevos PIP, con presupuesto 
asignado y para iniciar ejecución </t>
  </si>
  <si>
    <t>ND</t>
  </si>
  <si>
    <t>PIPs en infraestructura, presupuestados y en ejecución, por nivel de avance en la ejecución a nivel de meta física, meta financiera y relación entre ellas, reportados en Portal de Transparencia SIAF</t>
  </si>
  <si>
    <t xml:space="preserve">Avance en meta física según reporte de supervisión. Meta financiera: devengado / costo total PIP </t>
  </si>
  <si>
    <t xml:space="preserve">Proyectos concluidos con cierre de proyecto, según año de cierre de proyecto, monto total devengado y último año de ejecución de gasto </t>
  </si>
  <si>
    <t>Proyectos concluidos</t>
  </si>
  <si>
    <t>Número  de entidades públicas en los tres niveles de gobierno, que han incorporado la medición de la calidad del gasto</t>
  </si>
  <si>
    <t>Nº de entidades públicas que cuentan con un efectivo control presupuestal, en los tres niveles de gobierno, en los próximos años hasta el 2021</t>
  </si>
  <si>
    <t>Entidades Públicas</t>
  </si>
  <si>
    <t>Ministerio de Economía y Finanzas (MEF)</t>
  </si>
  <si>
    <t>AGI.11.1</t>
  </si>
  <si>
    <t>Se cuenta con una adecuada delimitación de funciones y competencias entre los tres niveles de gobierno, la misma que responde al principio de subsidiariedad que orienta el proceso de descentralización.</t>
  </si>
  <si>
    <t>Niveles de gobierno</t>
  </si>
  <si>
    <t>PCM ANGR AMPE REMURPE</t>
  </si>
  <si>
    <t>AGI.11.2</t>
  </si>
  <si>
    <t>Se cuenta con instancias y mecanismos de coordinación intersectorial y/o intergubernamental para articular las intervenciones del Estado entre los diversos sectores y niveles de gobierno en que se organiza</t>
  </si>
  <si>
    <t>Instancias de coordinación</t>
  </si>
  <si>
    <t>PCM MIDIS ANGR AMPE REMURPE</t>
  </si>
  <si>
    <t>Mecanismos (Convenios de gestión programas de incentivos, u otros)</t>
  </si>
  <si>
    <t>AGI.11.3</t>
  </si>
  <si>
    <t>Cumplimiento de los acuerdos establecidos en las Comisiones Intergubernamentales, en especial las correspondientes a Salud, Educación, Inclusión Social, Seguridad Alimentaria, Gestión de Riesgos y Desarrollo Rural.</t>
  </si>
  <si>
    <t>Informes PCM MEF AMPE REMURPE ANGR Defensoría del Pueblo</t>
  </si>
  <si>
    <t>Fuente: Ministerio de Educación (MINEDU)</t>
  </si>
  <si>
    <t>AGI.11.4</t>
  </si>
  <si>
    <t>Se cuenta con planes nacionales y descentralizados que responden a los enfoques de derechos, género, interculturalidad, equidad e inclusión y de gestión para resultados, debidamente financiados para su ejecución y su seguimiento. Planes han sido formulados con participación de los diversos estamentos del Estado y de la sociedad</t>
  </si>
  <si>
    <t>PNAIA 2012-2021</t>
  </si>
  <si>
    <t>PN Saneam. 2017-2021
PN c/Trata 2017-2021</t>
  </si>
  <si>
    <t>PN DDHH 2018-2021</t>
  </si>
  <si>
    <t>Planes Nacionales</t>
  </si>
  <si>
    <t>PCM (en representación de diversos sectores de GN) ANGR AMPE REMURPE</t>
  </si>
  <si>
    <t>AGI.11.5</t>
  </si>
  <si>
    <t>Gobiernos Regionales y Locales operan en el marco del mandato constitucional de guiar su gestión por planes concertados y que incluyen presupuestos participativos.</t>
  </si>
  <si>
    <t xml:space="preserve">GR y GL con PDC vigente </t>
  </si>
  <si>
    <t>AGI.11.6</t>
  </si>
  <si>
    <t xml:space="preserve">Nº total de PIPs de los tres niveles de gobierno, concluidos satisfactoriamente . </t>
  </si>
  <si>
    <t>PIPs con cierre de proyecto</t>
  </si>
  <si>
    <t>AGI.12.1</t>
  </si>
  <si>
    <t>Número y Porcentaje de servidores públicos en los tres niveles de gobierno, capacitados para ejercer la carrera pública en el Estado, en base a méritos técnicos y profesionales, gradualmente hasta el 2021</t>
  </si>
  <si>
    <t>Servidores públicos</t>
  </si>
  <si>
    <t>PCM MEF Ministerio de Trabajo</t>
  </si>
  <si>
    <t>AGI.12.2</t>
  </si>
  <si>
    <t>Número y Porcentaje de servidores públicos en los tres niveles de gobierno y las instituciones públicas, seleccionados de acuerdo a sus méritos y competencias con conocimientos de la lengua local y de diálogo con poblaciones originarias.</t>
  </si>
  <si>
    <t>AGI.12.3</t>
  </si>
  <si>
    <t>Número y Porcentaje de servidores públicos en los tres niveles de gobierno con evaluación de desempeño basado en encuestas de satisfacción de usuarios que aseguran un servicio de calidad a la población al 2021.</t>
  </si>
  <si>
    <t>AGI.12.4</t>
  </si>
  <si>
    <t>Grado de mejora de los servicios públicos y de atención a la población en las entidades públicas a nivel nacional.</t>
  </si>
  <si>
    <t>Implementación del Manual de Mejora</t>
  </si>
  <si>
    <t>Servicios públicos</t>
  </si>
  <si>
    <t>Fuente: Secretaría de Gestión Pública - PCM</t>
  </si>
  <si>
    <t>AGI.12.5</t>
  </si>
  <si>
    <t>Grado de confianza y credibilidad en el funcionamiento del sistema de gestión pública por parte de la población demandante de los servicios públicos.</t>
  </si>
  <si>
    <t xml:space="preserve">N° de Registros "Aló MAC" </t>
  </si>
  <si>
    <t>Sistema de gestión pública</t>
  </si>
  <si>
    <t>VI. LINEAMIENTO DE POLÍTICA PÚBLICA: Una gestión pública transparente, eficaz, eficiente y abierta, en los tres niveles de gobierno, contribuye a una efectiva comunicación del Estado y la ciudadanía, el acceso a la información pública, y la participación ciudadana en la vigilancia social y la rendición de cuentas</t>
  </si>
  <si>
    <t>AGI.13.1</t>
  </si>
  <si>
    <t xml:space="preserve">Se cuenta con una entidad autónoma encargada de evaluar, supervisar y desarrollar las prácticas de transparecia, acceso a la información, gobierno abierto y gobierno electrónico </t>
  </si>
  <si>
    <t xml:space="preserve">DL No. 1353 </t>
  </si>
  <si>
    <t>Ley de Creación de la Autoridad Nacional de Transparencia y Acceso a la Información Pública en el Ministerio de Justicia y Derechos Humanos</t>
  </si>
  <si>
    <t>PCM Congreso de la República Defensoría del Pueblo Foro del Acuerdo Nacional</t>
  </si>
  <si>
    <t>AGI.13.2</t>
  </si>
  <si>
    <t>Nº de entidades del gobierno nacional,  gobiernos regionales y locales  que implementan los PTE para incorporar el gobierno electrónico y abierto en su gestión al 2021</t>
  </si>
  <si>
    <t>230 entidades</t>
  </si>
  <si>
    <t>PTE Implementados</t>
  </si>
  <si>
    <t xml:space="preserve"> PCM Defensoría del Pueblo </t>
  </si>
  <si>
    <t xml:space="preserve"> 14 Minist.</t>
  </si>
  <si>
    <t xml:space="preserve">Tienen todas las normas  y disposiciones administrativas emitidas por su institución para consulta en línea </t>
  </si>
  <si>
    <t>Normas y disposiciones</t>
  </si>
  <si>
    <t xml:space="preserve"> PCM MINJUS Defensoría del Pueblo </t>
  </si>
  <si>
    <t xml:space="preserve">Tienen información en línea de sus sistemas administrativos que permiten un seguimiento cotidiano de su desempeño en los servicios a su cargo </t>
  </si>
  <si>
    <t>Sistemas administrativos</t>
  </si>
  <si>
    <t xml:space="preserve"> PCM INEI Defensoría del Pueblo </t>
  </si>
  <si>
    <t xml:space="preserve">Tienen información en línea de su sistema administrativo financiero  que permiten el seguimiento de su desempeño financiero en condiciones similares al SIAF </t>
  </si>
  <si>
    <t>Sistemas administrativos financieros</t>
  </si>
  <si>
    <t xml:space="preserve"> PCM MEF Defensoría del Pueblo </t>
  </si>
  <si>
    <t xml:space="preserve">Tienen información en línea de su sistema de supervición de proyectos que permiten el seguimiento de la ejecución de los mismos a nivel de meta física, así como de su ejecución  financiera.  </t>
  </si>
  <si>
    <t xml:space="preserve"> PCM MEF CONTRALORÍA Defensoría del Pueblo </t>
  </si>
  <si>
    <t>AGI.13.3</t>
  </si>
  <si>
    <t>Producción y conservación  de la información con estándares apropiados para garantizar el acceso rápido y evitar perdidas de información en las entidades públicas, gobiernos regionales y locales</t>
  </si>
  <si>
    <t>Información</t>
  </si>
  <si>
    <t xml:space="preserve"> PCM MINJUS Defensoría del Pueblo  GORES GLs</t>
  </si>
  <si>
    <t>AGI.13.4</t>
  </si>
  <si>
    <t>Nivel de efectividad de los PTE para el acceso de la población a la información pública e interactividad con las entidades públicas y gobiernos regionales y locales</t>
  </si>
  <si>
    <t>Número  de registros de atención de solicitudes de información</t>
  </si>
  <si>
    <t xml:space="preserve"> PCM Secretaría de Gestión Pública, Defensoría del Pueblo </t>
  </si>
  <si>
    <t>AGI.13.5</t>
  </si>
  <si>
    <t>Nivel de actualización y calidad de información en los PTE de las entidades públicas y los gobiernos regionales y locales</t>
  </si>
  <si>
    <t>Información en los PTE</t>
  </si>
  <si>
    <t>AGI.13.6</t>
  </si>
  <si>
    <t>Porcentaje de funcionarios capacitados en la gestión del gobierno electrónico en los tres niveles de gobierno al 2021</t>
  </si>
  <si>
    <t>Funcionarios capacitados</t>
  </si>
  <si>
    <t>Incremento de porcentaje de acceso y uso de la población a los PTE de las entidades públicas en los tres niveles de gobierno</t>
  </si>
  <si>
    <t>AGI.14.1</t>
  </si>
  <si>
    <t>Aprobación de la Ley Orgánica del Instituto Nacional de Estadística. INEI ente rector del sistema de información estadístico del Estado</t>
  </si>
  <si>
    <t xml:space="preserve"> PCM Congreso de la República Defensoría del Pueblo </t>
  </si>
  <si>
    <t>AGI.14.2</t>
  </si>
  <si>
    <t>Pautas para gestión confiable y transparente de información de sistemas administrativos del estado publicada y aplicada por todas las instituciones en los tres niveles de gobierno</t>
  </si>
  <si>
    <t>INEI PCM GORES GLs Defensoría del Pueblo</t>
  </si>
  <si>
    <t>AGI.14.3</t>
  </si>
  <si>
    <t>Número de oficinas sectoriales de estadística implementadas</t>
  </si>
  <si>
    <t>INEI</t>
  </si>
  <si>
    <t>AGI.14.4</t>
  </si>
  <si>
    <t>Conducción de encuestas y estudios especializados</t>
  </si>
  <si>
    <t>ENAHO, ENDES, ENAPRES, RENAMU, otros.</t>
  </si>
  <si>
    <t>AGI.14.5</t>
  </si>
  <si>
    <t>Ejecución de los Censos Nacionales 2017 XII Población VII Vivienda</t>
  </si>
  <si>
    <t>Organización del proceso</t>
  </si>
  <si>
    <t>Programado para 2017</t>
  </si>
  <si>
    <t>Realizado</t>
  </si>
  <si>
    <t>INEI PCM MEF</t>
  </si>
  <si>
    <t>Ejecución de la II y III Encuesta Nacional de Uso del Tiempo</t>
  </si>
  <si>
    <t>Encuesta realizada el 2010</t>
  </si>
  <si>
    <t>INEI MIMP</t>
  </si>
  <si>
    <t>AGI.15.1</t>
  </si>
  <si>
    <t>Porcentaje de entidades públicas de nivel nacional,  gobiernos regionales y locales con un efectivo sistema de información implementado al 2021</t>
  </si>
  <si>
    <t>PCM Defensoría del Pueblo</t>
  </si>
  <si>
    <t>AGI.15.2</t>
  </si>
  <si>
    <t>Número de organismos e instituciones públicas, en los tres niveles de gobierno, que cuentan con oficinas ó módulos de información físicos y virtuales, para la atención y respuesta oportuna a la población</t>
  </si>
  <si>
    <t>AGI.15.3</t>
  </si>
  <si>
    <t>N° de centros de diseminación de información para la formulación, seguimiento y desarrollo de propuestas de Políticas Públicas en las Dimensiones Social, Económica, Ambiental e Institucional</t>
  </si>
  <si>
    <t>AGI.15.4</t>
  </si>
  <si>
    <t>Personas del Estado y de la Sociedad Civil capacitadas para el acceso y uso de información para la formulación, seguimiento y desarrollo de propuestas de Políticas Públicas en las Dimensiones Social, Económica, Ambiental e Institucional</t>
  </si>
  <si>
    <t>AGI.16.1</t>
  </si>
  <si>
    <t>Entidades públicas que cuentan con mecanismos de información y atención al público efectivos y funcionando en los tres niveles de gobierno</t>
  </si>
  <si>
    <t>AGI.16.2</t>
  </si>
  <si>
    <t>Porcentaje de solicitudes atendidas con la información requerida por la población en las entidades públicas en los tres niveles de gobierno</t>
  </si>
  <si>
    <t>NACIONAL (N%)</t>
  </si>
  <si>
    <t>AGI.16.3</t>
  </si>
  <si>
    <t>Grado de celeridad con la que se brinda información, a la población solicitante</t>
  </si>
  <si>
    <t>AGI.16.4</t>
  </si>
  <si>
    <t>Número de personas que acceden a la información en los Portales de Transparencia Estándar, anualmente, que cuentan con información pública actualizada</t>
  </si>
  <si>
    <t>AGI.16.5</t>
  </si>
  <si>
    <t>Grado de satisfacción de la población por la información recibida en los PTE para la participación ciudadana</t>
  </si>
  <si>
    <t>AGI.16.6</t>
  </si>
  <si>
    <t>Grado de oportunidad y efectividad de la información recibida en los PTE para el ejercicio de la vigilancia social</t>
  </si>
  <si>
    <t>AGI.17.1</t>
  </si>
  <si>
    <t>Gobiernos Regionales y locales que llevan a cabo procesos de planeamiento concertados, presupuesto participativo y rendición de cuentas.</t>
  </si>
  <si>
    <t>Portales web de GR y GL/ Defensoría del Pueblo / MEF</t>
  </si>
  <si>
    <t>AGI.17.2</t>
  </si>
  <si>
    <t>Nivel de cumplimiento de compromisos asumidos en procesos de planeamiento concertado, presupuesto participativo, rendición de cuentas y otras consultas ciudadanas.</t>
  </si>
  <si>
    <t>AGI.17.3</t>
  </si>
  <si>
    <t>Nivel de cumplimiento de compromisos asumidos por Gobierno Nacional en Mesas de diálogo para solución de conflictos.</t>
  </si>
  <si>
    <t>PCM / Ministerio de Cultura</t>
  </si>
  <si>
    <t>AGI.18.1</t>
  </si>
  <si>
    <t>100% de políticas y la gestión pública incorporan directrices del Acuerdo Nacional y los ODS al 2021</t>
  </si>
  <si>
    <t>Acuerdo Nacional / Ministerio de RREE</t>
  </si>
  <si>
    <t>AGI.18.2</t>
  </si>
  <si>
    <t>Porcentaje de cumplimiento de los acuerdos asumidos en el Foro del Acuerdo Nacional y los ODS de las NNUU al 2021</t>
  </si>
  <si>
    <t>AGI.18.3</t>
  </si>
  <si>
    <t>Nº de leyes promulgadas que no cuentan con reglamentación, período 2011 - 2016 (Fuente: Ministerio de Justicia, Dirección de Desarrollo Jurídico)</t>
  </si>
  <si>
    <t xml:space="preserve">Leyes promulgadas </t>
  </si>
  <si>
    <t>AGI.18.4</t>
  </si>
  <si>
    <t>Porcentaje de cumplimiento de reglamentación de normas nacionales en función de Acuerdos, Tratados y Convenios Internacionales suscrito por el Perú en el marco de los ODS al 2021</t>
  </si>
  <si>
    <t>Ministerio de RREE</t>
  </si>
  <si>
    <t>VII. LINEAMIENTO DE POLÍTICA PÚBLICA: Desarrollar una política de prevención de la corrupción en la administración pública en los tres niveles de gobierno</t>
  </si>
  <si>
    <t>AGI.19.1</t>
  </si>
  <si>
    <t xml:space="preserve">N° de gobiernos regionales y municipales con un Consejo Regional y/o Municipal Anticorrupción con participación de la sociedad civil funcionando </t>
  </si>
  <si>
    <t>NACIONAL (%) Y por niveles de gobierno</t>
  </si>
  <si>
    <t>Páginas web de los Gobiernos Regionales y locales / Defensoría del Pueblo</t>
  </si>
  <si>
    <t>AGI.19.2</t>
  </si>
  <si>
    <t>100% de entidades públicas y gobiernos regionales y locales que tienen órganos de control institucional (OCI), autónomos económicamente, mejorando la gestión pública al 2021</t>
  </si>
  <si>
    <t>PCM / MEF</t>
  </si>
  <si>
    <t>OCI Informa de manera periódica  y transparente sobre acciones de control ejecutadas y resultados de las mismas. Informe se presentan en los órganos legislativos y son de acceso público.</t>
  </si>
  <si>
    <t xml:space="preserve">Nº de casos de corrupción detectados en la administración pública  y en procesos de judicialización. </t>
  </si>
  <si>
    <t>Contraloría General</t>
  </si>
  <si>
    <t>Informe periódico del Ministerio Público sobre desarrollo de invetigaciones  en casos de corrupción</t>
  </si>
  <si>
    <t>AGI.20.1</t>
  </si>
  <si>
    <t>Incremento del porcentaje de la información sobre sanciones a autoridades y funcionarios por actos de corrupción anualmente en las entidades públicas y los gobiernos regionales y locales</t>
  </si>
  <si>
    <t>Contraloría General / Ministerio público</t>
  </si>
  <si>
    <t>AGI.20.2</t>
  </si>
  <si>
    <t>Grado de efectividad de los Órganos de Control Institucional (OCI) de las entidades públicas, en los tres niveles de gobierno</t>
  </si>
  <si>
    <t>Registros Electrónicos de Proveedores</t>
  </si>
  <si>
    <t>SEACE</t>
  </si>
  <si>
    <t>AGI.20.3</t>
  </si>
  <si>
    <t>Porcentaje anual de disminución de casos de corrupción en la administración pública, en los tres niveles de gobierno cada año hasta el 2021</t>
  </si>
  <si>
    <t>Proveedores sancionados</t>
  </si>
  <si>
    <t>Organismo Supervisor de Contrataciones del Estado - OSCE</t>
  </si>
  <si>
    <t>AGI.21.1</t>
  </si>
  <si>
    <t>AGI.21.2</t>
  </si>
  <si>
    <t>OBJETIVO 4. Gestión Pública democrática y descentralizada para los 3 niveles de gobierno articulado con base en el principio de subsidiariedad</t>
  </si>
  <si>
    <t>VIII. LINEAMIENTO DE POLÍTICA PÚBLICA: Una política de consolidación de la descentralización, hoy en la fase de gestión pública descentralizada como la reforma esencial y moderna del Estado, con un enfoque integral, la transferencia de competencias y de los recursos para una gestión efectiva, eficiente, articulada y concertada con la participación ciudadana</t>
  </si>
  <si>
    <t>AGI.22.1</t>
  </si>
  <si>
    <t>Grado de implementación del proceso de descentralización que articula e integra los tres niveles de gobierno hasta el 2021</t>
  </si>
  <si>
    <t>Informe anual de la Comisión de descentralización del Congreso</t>
  </si>
  <si>
    <t>AGI.22.2</t>
  </si>
  <si>
    <t>N° de políticas y proyectos descentralizados formulados en las unidades de gestión y ejecutados en los tres niveles de gobierno (nacional, regional, local)</t>
  </si>
  <si>
    <t>Políticas y proyectos</t>
  </si>
  <si>
    <t>Informe de la Secretaría de Descentralización de la PCM</t>
  </si>
  <si>
    <t>AGI.22.3</t>
  </si>
  <si>
    <t>Porcentaje anual de incremento de la redistribución de recursos a los gobiernos subnacionales para la gestión del desarrollo de acuerdo al presupuesto general</t>
  </si>
  <si>
    <t>Redistribución de recursos</t>
  </si>
  <si>
    <t>Informe MEF</t>
  </si>
  <si>
    <t>Nº de gobiernos regionales y locales con capacidades de gestión política- administrativa desarrolladas para brindar un servicio moderno y eficiente</t>
  </si>
  <si>
    <t>Gobiernos Regionales y locales</t>
  </si>
  <si>
    <t>Informe de la Secretaría de Desarrollo de capacidades - PCM</t>
  </si>
  <si>
    <t>Grado del cierre de las brechas políticas-administrativas entre los tres niveles de gobierno, para lograr la articulación intergubernamental</t>
  </si>
  <si>
    <t>Cierre de brechas</t>
  </si>
  <si>
    <t>AGI.23.1</t>
  </si>
  <si>
    <t>Número de normas de delimitación  de funciones (educación, salud, saneamiento, transporte)</t>
  </si>
  <si>
    <t>AGI.23.2</t>
  </si>
  <si>
    <t>Impulsar la elaboración en los sectores de matrices de gestión descentralizada en todos los procesos debidamente aprobados por Decretos Supremos</t>
  </si>
  <si>
    <t>AGI.23.3</t>
  </si>
  <si>
    <t>Número de sectores que han aprobado su matriz de competencias</t>
  </si>
  <si>
    <t>Matriz de gestión descentralizda en educación</t>
  </si>
  <si>
    <t>Seguimiento de RM 195 - 2015 - MINEDU</t>
  </si>
  <si>
    <t>AGI.23.4</t>
  </si>
  <si>
    <t>Municipios de frontera, alto andinos y de zonas de selva con régimen especial de funciones y competencias</t>
  </si>
  <si>
    <t>AGI.24.1</t>
  </si>
  <si>
    <t>Nº de gobiernos regionales  y locales que desarrollan mecanismos efectivos de diálogo y concertación en su gestión (COPARE, Consejos regionales de salud)</t>
  </si>
  <si>
    <t>Secretaría de Descentralización - PCM</t>
  </si>
  <si>
    <t>AGI.24.2</t>
  </si>
  <si>
    <t>Nº de espacios y mecanismos de articulación intergubernamental que desarrollan planes concertados en los tres niveles de gobierno al 2021 (Mancomunidades Regionales y Mancomunidades Municipales)</t>
  </si>
  <si>
    <t>Mancomunidades</t>
  </si>
  <si>
    <t>AGI.24.3</t>
  </si>
  <si>
    <t>Nº de mecanismos institucionalizados, de diálogo y cocnertación con la participación ciudadana y organizaciones de la sociedad civil en los gobiernos regionales y locales</t>
  </si>
  <si>
    <t>AGI.24.4</t>
  </si>
  <si>
    <t>N° de gobiernos descentralizados que aprueban reformas institucionales de adecuación a las nuevas competencias</t>
  </si>
  <si>
    <t xml:space="preserve">Ordenanzas regionales </t>
  </si>
  <si>
    <t>N° de nuevos servicios descentralizados implementados en las nuevas funciones transferidas</t>
  </si>
  <si>
    <t>Servicios descentralizados</t>
  </si>
  <si>
    <t>Nº de acuerdos intergubernamentales que se implementan y nivel de desempeño efectivo</t>
  </si>
  <si>
    <t>Acuerdos intergubernamentales</t>
  </si>
  <si>
    <t>Grado de desempeño y efectividad de los procesos de descentralización en los tres niveles de gobierno anual</t>
  </si>
  <si>
    <t>Procesos de Descentralización</t>
  </si>
  <si>
    <t>IX. LINEAMIENTO DE POLÍTICA PÚBLICA: Fortalecimiento de los gobiernos regionales y locales como unidades de base e intermedias para la promoción del desarrollo local y regional, la gobernabilidad y la institucionalidad democrática</t>
  </si>
  <si>
    <t>AGI.25.1</t>
  </si>
  <si>
    <t>Nº de gobiernos regionales  y locales con presupuestos y capacidad de gasto per cápita anual acrtan bechas y promueven incentivos para un buen desempeño en la gestión del desarrollo</t>
  </si>
  <si>
    <t>AGI.25.2</t>
  </si>
  <si>
    <t>N° de gobiernos regionales y locales que actualizan sus PDC y planes urbanos y refuerzan la planificación por resultados en la gestión del desarrollo</t>
  </si>
  <si>
    <t>Planes actualizados</t>
  </si>
  <si>
    <t>CEPLAN, PDC Actualizados</t>
  </si>
  <si>
    <t>AGI.25.3</t>
  </si>
  <si>
    <t>Porcentajes de gobiernos regionales y locales, que autogeneran recursos para la gestión del presupuesto anual</t>
  </si>
  <si>
    <t>AGI.25.4</t>
  </si>
  <si>
    <t>Porcentaje del presupuesto anual ejecutado de la asignación de los recursos anuales, en los gobiernos regionales y locales, de acuerdo a los objetivos de desarrollo</t>
  </si>
  <si>
    <t>Presupuesto Anual</t>
  </si>
  <si>
    <t>AGI.26.1</t>
  </si>
  <si>
    <t>Nº de gobiernos regionales y locales integrados en proyectos concertados a nivel interregional e intergubernamental al 2021</t>
  </si>
  <si>
    <t>AGI.26.2</t>
  </si>
  <si>
    <t>Nº de proyectos interregionales e intergubernamentales estratégicos que concertan los gobiernos regionales y locales en el período de gestión al 2021</t>
  </si>
  <si>
    <t>AGI.26.3</t>
  </si>
  <si>
    <t>Nº de gobiernos regionales y locales que promueven  y concertan alianzas público-privadas para la gestión del desarrollo al 2021</t>
  </si>
  <si>
    <t>AGI.27.1</t>
  </si>
  <si>
    <t>Nº de gobiernos regionales y locales que implementan mecanismos de gestión (CCR, CCL, PP) consolidados con la participación de las OSB, ONG y la población</t>
  </si>
  <si>
    <t>Elecciones del CCR en el 2016</t>
  </si>
  <si>
    <t>Gobiernos Regionales, convocatoria a CCR en el portal web</t>
  </si>
  <si>
    <t>AGI.27.2</t>
  </si>
  <si>
    <t>Nº de organizaciones de la sociedad civil y ciudadanos/as que participan en los mecanismos de diálogo y concertación implementados</t>
  </si>
  <si>
    <t>Organiza sociedad civil</t>
  </si>
  <si>
    <t>AGI.27.3</t>
  </si>
  <si>
    <t>Grado de incidencia de la participación ciudadana en la rendición de cuentas y la veeduría en la gestión de los gobiernos regionales regionales y locales</t>
  </si>
  <si>
    <t>Rendición de cuentas</t>
  </si>
  <si>
    <t>OBJETIVO 5: Institucionalización del diálogo y la concertación para la participación ciudadana</t>
  </si>
  <si>
    <t>X. LINEAMIENTO DE POLÍTICA PÚBLICA: Promover la participación ciudadana, el ejercicio de la deliberación y la toma de decisiones concertadas, como un mecanismo para el desarrollo y el ejercicio de la ciudadanía</t>
  </si>
  <si>
    <t>AGI.28.1</t>
  </si>
  <si>
    <t>Nº de entidades públicas que implementan gradualmente aplicativos web para facilitar el acceso a la información y la participación ciudadana</t>
  </si>
  <si>
    <t>AGI.28.2</t>
  </si>
  <si>
    <t>Porcentajes de entidades públicas por nivel de gobierno y por sector que periódicamente rinden cuenta a los ciudadanos</t>
  </si>
  <si>
    <t>Informes regionales de rendición de cuentas</t>
  </si>
  <si>
    <t>AGI.28.3</t>
  </si>
  <si>
    <t>Nº de organizaciones de la sociedad civil que participan en el diseño, implementación y evaluación de políticas de gestión en los tres niveles de gobierno</t>
  </si>
  <si>
    <t>ODS 16.7.2</t>
  </si>
  <si>
    <t>Nº de ciudadanos participando en procesos regionales y locales de formulación de los PDC y de los presupuestos participativos</t>
  </si>
  <si>
    <t>Informes regionales</t>
  </si>
  <si>
    <t>Porcentaje de entidades públicas, en los tres niveles de gobierno, que facilitan procesos de veeduría ciudadana en la gestión</t>
  </si>
  <si>
    <t>Secretaría de Descentralización - PCM / Densoría del Pueblo.</t>
  </si>
  <si>
    <t>Nº de entidades públicas y órganos de gobierno en los tres niveles de gobierno que cuentan con un mecanismo de atención, resolución de conflictos y de participación ciudadana</t>
  </si>
  <si>
    <t>41 conflictos y prevención de 105 casos</t>
  </si>
  <si>
    <t>ONDS (PCM)</t>
  </si>
  <si>
    <t>Nº de organizaciones juveniles, de mujeres, indígenas con incidencia y protagonismo político para la gestión pública y el desarrollo en los tres niveles de gobierno</t>
  </si>
  <si>
    <t>PCM, Ministerio de Cultura, Senaju</t>
  </si>
  <si>
    <t>Nº de asociaciones, cooperativas y gremios empresariales en procesos de incidencia política y de mecanismos de diálogo</t>
  </si>
  <si>
    <t>Ampliación del cronograma electoral en los tres niveles de gobierno para atender solicitudes de inscripción y presentación de los planes de gobierno de las agrupaciones políticas</t>
  </si>
  <si>
    <t>JNE</t>
  </si>
  <si>
    <t>AGI.30.1</t>
  </si>
  <si>
    <t>Número de proyectos de inversión en actividades extractivas con consultas previas realizadas, con la población y las comunidades indígenas locales</t>
  </si>
  <si>
    <t>Proyectos de inversión</t>
  </si>
  <si>
    <t>AGI.30.2</t>
  </si>
  <si>
    <t>Nº de consultas previas realizadas en las comunidades y con las poblaciones indígenas en las zonas de actividades extractivas</t>
  </si>
  <si>
    <t>Consultas previas realizadas</t>
  </si>
  <si>
    <t>AGI.30.3</t>
  </si>
  <si>
    <t>Porcentajes de acuerdos favorables en la resolución de los conflictos socio-ambientales, en las comunidades afectadas por actividades extractivas y productivas</t>
  </si>
  <si>
    <t>Acuerdos favorables</t>
  </si>
  <si>
    <t>AGI.30.4</t>
  </si>
  <si>
    <t>Grado de conocimiento y de participación de la población sobre los derechos de los pueblos y la Consulta Previa</t>
  </si>
  <si>
    <t>Participación de la población</t>
  </si>
  <si>
    <t>AGI.30.5</t>
  </si>
  <si>
    <t>N° de Consultas Previas realizadas a pueblos indígenas sobre políticas de desarrollo forestal, educativas, interculturales y de organización del territorio</t>
  </si>
  <si>
    <t>Consultas previas</t>
  </si>
  <si>
    <t>AGI.30.6</t>
  </si>
  <si>
    <t>Grado de efectividad de las consultas previas con la población y en su relación con el Estado y actores económicos, sociales y políticos</t>
  </si>
  <si>
    <t>Número de localidades en las cuales se llevan adelante procesos de consultas previas</t>
  </si>
  <si>
    <t>Localidades</t>
  </si>
  <si>
    <t>Porcentajes de mecanismos activos de resolución de conflictos en/con la población, para mejorar el diálogo y concertación, en las comunidades locales</t>
  </si>
  <si>
    <t>Mesas de Diálogo</t>
  </si>
  <si>
    <t>Fuente: PCM, Oficina de Diálogo</t>
  </si>
  <si>
    <t>55,565 (30.55%)</t>
  </si>
  <si>
    <t>155, 092 (85.3%)</t>
  </si>
  <si>
    <t xml:space="preserve">39.6            (89.5)          </t>
  </si>
  <si>
    <t>Telecomunic.  (0124)</t>
  </si>
  <si>
    <t>valor</t>
  </si>
  <si>
    <t xml:space="preserve">Volúmen </t>
  </si>
  <si>
    <t xml:space="preserve"> 2,783.5
</t>
  </si>
  <si>
    <t xml:space="preserve">2,923.5
</t>
  </si>
  <si>
    <t xml:space="preserve">3,328.1
</t>
  </si>
  <si>
    <t xml:space="preserve">3,287.9
</t>
  </si>
  <si>
    <t>Nacional -Total</t>
  </si>
  <si>
    <t>Nacional-Gestión</t>
  </si>
  <si>
    <t>Porcentaje -Gestión-Nacional</t>
  </si>
  <si>
    <t>Regional -Total</t>
  </si>
  <si>
    <t>Regional-Gestión</t>
  </si>
  <si>
    <t>Porcentaje -Gestión-Regional</t>
  </si>
  <si>
    <t>Local-Gestión</t>
  </si>
  <si>
    <t>Local -Total</t>
  </si>
  <si>
    <t>Porcentaje -Gestión-Local</t>
  </si>
  <si>
    <t>En este trimestre no se estimó para este indicador</t>
  </si>
  <si>
    <t>No hay información para este año</t>
  </si>
  <si>
    <t>INEI - Formas de Acceso al Agua y Saneamiento diciembre 2019
Cuadro No. 08,  Perú: Población según formas de abastecimiento de agua, Diciembre 2019</t>
  </si>
  <si>
    <t>Porcentaje de Hogares que eliminan por red pública sus excretas (porcentaje)</t>
  </si>
  <si>
    <t>INEI - Acceso al Agua y Saneamiento 2017
Cuadro No. 35, Perú:  Población con formas de eliminar las excretas, según área de residencia, 2012 - 2019</t>
  </si>
  <si>
    <t>No sale información para este indicador a partir del 2014</t>
  </si>
  <si>
    <t>El documento dice 2019 pero no salió información para este año</t>
  </si>
  <si>
    <t>Reporte UNODC - Dic 2019</t>
  </si>
  <si>
    <t>Al abrir el el archivo del 2019 dice 2018</t>
  </si>
  <si>
    <t>INEI ENAHO 2019</t>
  </si>
  <si>
    <t>INEI ENAHO 2017/ InfoMIDIS Indicadores Socioeconómicos 2019</t>
  </si>
  <si>
    <t>Informe ESNNA-MIMP (2014)</t>
  </si>
  <si>
    <t>129
(65.5%)</t>
  </si>
  <si>
    <t>MINAM - PCB - Dic.2019</t>
  </si>
  <si>
    <t>En el documento  Memoria Institucional 2019, para este indicador sale información al 2018</t>
  </si>
  <si>
    <t>En el documento RENAMU-2019, para este indicador sólo existe información al 2018</t>
  </si>
  <si>
    <t>R.5: Fortalecer y optimizar los sistemas y mecanismos de evaluación, control y fiscalización ambiental, incluyendo la participación de la ciudadanía</t>
  </si>
  <si>
    <t>R.6: Proteger y respetar los derechos de los pueblos indígenas sobre su territorio</t>
  </si>
  <si>
    <t>R.7: Se mejoran los mecanismos de gestión de conflictos socio-ambientales (prevención, transformación, mitigación y monitoreo), fortaleciendo el Sistema Nacional de Prevención de Conflictos</t>
  </si>
  <si>
    <t>R.9: Apoyar el proceso de formalización de la pequeña minería y minería artesanal</t>
  </si>
  <si>
    <t>R.11: Incrementar la contribución de la biodiversidad al desarrollo nacional mejorando la competitividad del país y la distribución equitativa de beneficios.</t>
  </si>
  <si>
    <t xml:space="preserve">R.13: Fortalecer la gestión sostenible de los recursos hídricos en  cuencas hidrográficas.   </t>
  </si>
  <si>
    <t xml:space="preserve">R.14: Proteger y recuperar la disponibilidad y calidad de los recursos hídricos en las fuentes naturales.   </t>
  </si>
  <si>
    <t xml:space="preserve">R.17: Promover y desarrollar energías renovables no convencionales  y tecnologías limpias apropiadas para el manejo sostenible de los recursos naturales.  </t>
  </si>
  <si>
    <t xml:space="preserve">R.18: Reducir  la Tasa de degradación de los ecosistemas, con énfasis en ecosistemas forestales y frágiles.  </t>
  </si>
  <si>
    <t>R.20: Garantizar el uso correcto y sostenible del suelo de acuerdo a su clasificación técnica y legal.</t>
  </si>
  <si>
    <t>R.21: Implementar acciones  para facilitar el cumplimiento del Acuerdo de París y tratados internacionales referidos a la mitigación y adaptación frente al Cambio Climático.</t>
  </si>
  <si>
    <t>R.22: Aumentar el uso de Recursos Energéticos Renovables (RER) en la Matriz Energética peruana en coordinación con el sector privado y la población.</t>
  </si>
  <si>
    <t>R.23: Formular e implementar acciones identificadas en el Plan Nacional de Adaptación (agricultura, salud, agua, bosques, pesca) con participación de todos los niveles de gobierno y la sociedad civil.</t>
  </si>
  <si>
    <t>R.24: Conservar nuestras reservas de carbono y contribuir en la reducción de emisiones.</t>
  </si>
  <si>
    <t>R.25: Apoyar la elaboración e implementación de estrategias regionales y locales de Cambio Climático e integrarlas a los Planes de Desarrollo Concertado.</t>
  </si>
  <si>
    <t>R.26: Incentivar la reducción del consumo de sustancias agotadoras de la capa de ozono a través de la difusión de conocimientos sobre éstos.</t>
  </si>
  <si>
    <t>R.27: Cumplir con emisión de Comunicaciones Nacionales ante la Secretaría Ejecutiva de la Convención Marco sobre el Cambio Climático de Naciones Unidas.</t>
  </si>
  <si>
    <t>R.28: Identificar la situación de daños y pérdidas por impacto del CC y las acciones  realizadas para atenderlos y repararlos.</t>
  </si>
  <si>
    <t>R.31: Mejoramiento de los sistemas de administración y control de los servicios de agua y saneamiento (SUNASS, EPS, EMAPAS, JASS).</t>
  </si>
  <si>
    <t>R.32: Garantizar agua segura y de acuerdo a las necesidades de la población.</t>
  </si>
  <si>
    <t>R.33: Implementación de sistemas de tratamiento, reciclaje, reúso  y disposición final de excretas y aguas residuales, y establecimiento de mecanismos de monitoreo y evaluación.</t>
  </si>
  <si>
    <t>R.34: Implementación de áreas verdes, forestación urbana y reforestación rural, promoviendo programas específicos para ello.</t>
  </si>
  <si>
    <t>XIII. LINEAMIENTO DE POLÍTICA: Reducir otras formas de pobreza.</t>
  </si>
  <si>
    <t>97,926 (85.5%)</t>
  </si>
  <si>
    <t>9.75              (0.01%)</t>
  </si>
  <si>
    <t>6.57                           (0.018%)</t>
  </si>
  <si>
    <t>8.29                           (0.031%)</t>
  </si>
  <si>
    <t>3.89                (0.003%)</t>
  </si>
  <si>
    <t>189.36                       (0.51%)</t>
  </si>
  <si>
    <t>374.82                            (0.32%)</t>
  </si>
  <si>
    <t>1,554.76                    (5.73%)</t>
  </si>
  <si>
    <t>688.64                (2.54%)</t>
  </si>
  <si>
    <t>76.31                 (0.21%)</t>
  </si>
  <si>
    <t>773.12                   (0.65%)</t>
  </si>
  <si>
    <t>4.02                   (0.01%)</t>
  </si>
  <si>
    <t>84.6                    (0.07%)</t>
  </si>
  <si>
    <t>No salió el valor</t>
  </si>
  <si>
    <t>Para el 2019 no salió esta información</t>
  </si>
  <si>
    <t>NO ENCUENTRO ESTE INDICADOR</t>
  </si>
  <si>
    <t>2 317,7</t>
  </si>
  <si>
    <t>Monto ejecutado en proyectos de inversión, según situación del proyecto al cierre del año fiscal, En millones</t>
  </si>
  <si>
    <t>55,379
7.7%</t>
  </si>
  <si>
    <t>44,015
5.7%</t>
  </si>
  <si>
    <t>41,598
5.6%</t>
  </si>
  <si>
    <t>38,168
5.3%</t>
  </si>
  <si>
    <t>13,819
1.8%</t>
  </si>
  <si>
    <t>12,525
1.8%</t>
  </si>
  <si>
    <t>23,836
3.1%</t>
  </si>
  <si>
    <t>21,046
2.9%</t>
  </si>
  <si>
    <t>6,363
0,8%</t>
  </si>
  <si>
    <t>4,595
0,6%</t>
  </si>
  <si>
    <t>8,216
1.1%</t>
  </si>
  <si>
    <t>6,920
1.0%</t>
  </si>
  <si>
    <t>D</t>
  </si>
  <si>
    <t xml:space="preserve">INEI - RENAMU 2020
</t>
  </si>
  <si>
    <t>%</t>
  </si>
  <si>
    <t>RENAMU 2020</t>
  </si>
  <si>
    <t>no salio</t>
  </si>
  <si>
    <t>no registraron</t>
  </si>
  <si>
    <t>52.5%</t>
  </si>
  <si>
    <t>47.6%</t>
  </si>
  <si>
    <t>49.4%</t>
  </si>
  <si>
    <t>54.1%</t>
  </si>
  <si>
    <t>No salió</t>
  </si>
  <si>
    <t>Ministerio Público. 2015</t>
  </si>
  <si>
    <t>45,3 %</t>
  </si>
  <si>
    <t>56,1%</t>
  </si>
  <si>
    <t>73,1%</t>
  </si>
  <si>
    <t>92,2%</t>
  </si>
  <si>
    <t>79,1%</t>
  </si>
  <si>
    <t>96,0%</t>
  </si>
  <si>
    <t>80,8%</t>
  </si>
  <si>
    <t>96,1%</t>
  </si>
  <si>
    <t>71,4%</t>
  </si>
  <si>
    <t>92,9%</t>
  </si>
  <si>
    <t>INEI - Formas de Acceso al Agua y Saneamiento Diciembre 2019.
Cuadro No. 10,  Perú: Población con acceso a red pública de alcantarillado, según ámbito geográfico.</t>
  </si>
  <si>
    <t>72,7%</t>
  </si>
  <si>
    <t>75,8%</t>
  </si>
  <si>
    <t>70,3%</t>
  </si>
  <si>
    <t>Informe Anual PNAIA - Año 2020 P (Cap. 5)</t>
  </si>
  <si>
    <t>Informe Anual PNAIA - Año 2020 (Ind. 6.1)</t>
  </si>
  <si>
    <t>1,672.57            (6.16%)</t>
  </si>
  <si>
    <t xml:space="preserve">   35,661           (31.1%)</t>
  </si>
  <si>
    <t>INEI - ENAHO 2018</t>
  </si>
  <si>
    <t>Unidad de Registro de Organizaciones Juveniles - SENAJU  / Informe-Nacional-de-Juventudes-2020.pdf</t>
  </si>
  <si>
    <t>INEI-ENAHO. Boletin Situación de la Población Adulta  Enero-Febrero-Marzo 2020P Cuadro No. 4.1</t>
  </si>
  <si>
    <t>AL 2021 NO EXISTE INFORMACIÓN PARA ESTE INDICADOR</t>
  </si>
  <si>
    <t>MINEDU-ESCALE 2021.</t>
  </si>
  <si>
    <t>PRONABEC - Memoria Anual 2020</t>
  </si>
  <si>
    <t xml:space="preserve">  52,104       (31.8%)</t>
  </si>
  <si>
    <t>140,833  (86.0%)</t>
  </si>
  <si>
    <t>Para este trimestre no ha salido esta información</t>
  </si>
  <si>
    <t>INEI ENDES 2021. CUADRO Nº 12.1 PERÚ: VIOLENCIA FAMILIAR CONTRA LA MUJER, EJERCIDA ALGUNA VEZ POR EL ESPOSO O  COMPAÑERO, SEGÚN CARACTERÍSTICA SELECCIONADA, 2021.</t>
  </si>
  <si>
    <t>INEI-ENDES PPR 2021. CUADRO Nº 10: PORCENTAJE DE MENORES DE 24 MESES CON VACUNAS CONTRA EL ROTAVIRUS Y EL NEUMOCOCO PARA SU EDAD,
SEGÚN CARACTERÍSTICA SELECCIONADA, 2015-2020.
(Directiva Sanitaria N° 014-MINSA/DGSP-V.01 RM Nº 610-2007/MINSA)                                                                                                    comprende los distritos que cayeron en la muestra en el año correspondiente. La vacuna contra el rotavirus y neumococo incluye dos dosis de Rotavirus y dos dosis de Neumococo</t>
  </si>
  <si>
    <t>78.098                    9.0%</t>
  </si>
  <si>
    <t>16,016                    1.8%</t>
  </si>
  <si>
    <t>29,822
3.4%</t>
  </si>
  <si>
    <t>9,040
1.0%</t>
  </si>
  <si>
    <t>9,138
1.0%</t>
  </si>
  <si>
    <t>54,878
6.3%</t>
  </si>
  <si>
    <t>Esta información no salió en el documento del 2021</t>
  </si>
  <si>
    <t>INEI. Evolución de la Pobreza Monetaria 2010-2021 (Cuadro No. 4.1)</t>
  </si>
  <si>
    <t>No agrícola</t>
  </si>
  <si>
    <t>IV Censo Nacional Agropecuario 2012/ INEI. Perú Brechas de Género 2021 P. Cuadro No. 9.6</t>
  </si>
  <si>
    <t>IV Censo Nacional Agropecuario 2012/ INEI. Perú Brechas de Género 2021 P. Cuadro No. 9.4</t>
  </si>
  <si>
    <t>IV Censo Nacional Agropecuario 2012/ INEI. Perú Brechas de Género 2021 P. Cuadro No. 9.7</t>
  </si>
  <si>
    <t>IV Censo Nacional Agropecuario 2012/ INEI. Perú Brechas de Género 2021 P. Cuadro No. 9.8</t>
  </si>
  <si>
    <t xml:space="preserve">INEI - RENAMU 2021
</t>
  </si>
  <si>
    <t>RENAMU 2021</t>
  </si>
  <si>
    <t>RENAMU 2021
Cuadro No. 95</t>
  </si>
  <si>
    <t>En el documento al 2021 no ha salido información para este indicador.</t>
  </si>
  <si>
    <t>RENAMU 2021
Cuadro 37</t>
  </si>
  <si>
    <t>Para el documento al 2021 no salió esta información</t>
  </si>
  <si>
    <t>Para el documento al 2020 no salió esta información</t>
  </si>
  <si>
    <t>Relleno Sanitario</t>
  </si>
  <si>
    <t>Reciclado</t>
  </si>
  <si>
    <t>Botadero a cielo abierto</t>
  </si>
  <si>
    <t xml:space="preserve">Al río, laguna o mar </t>
  </si>
  <si>
    <t>Son quemados o incinerados</t>
  </si>
  <si>
    <t xml:space="preserve">INEI - RENAMU 2021.
</t>
  </si>
  <si>
    <t>No existe información para este indicador.</t>
  </si>
  <si>
    <t>Municipalidades implementan Programa de segregación y recolección selectiva de RRSS domiciliarios</t>
  </si>
  <si>
    <t>Municipalidades implementan disposición final segura de RRSS recolectados</t>
  </si>
  <si>
    <t>Municipalidades distritales con Programa de Gestión Integral de RRSS</t>
  </si>
  <si>
    <t>Función ambiente</t>
  </si>
  <si>
    <t>129                     (63.9%)</t>
  </si>
  <si>
    <t>86                    (66.7%)</t>
  </si>
  <si>
    <t>24                     (18.6%)</t>
  </si>
  <si>
    <t xml:space="preserve"> 2                        (1.6%)</t>
  </si>
  <si>
    <t>83
(64.3%)</t>
  </si>
  <si>
    <t>23
(17.8%)</t>
  </si>
  <si>
    <t>4
(3.1%)</t>
  </si>
  <si>
    <t>PERÚ: CASOS ATENDIDOS EN LA DEF. MUNICIPAL DEL NIÑO Y DEL ADOLESCENTE, SEGÚN DISTRITO, 2021.</t>
  </si>
  <si>
    <t>EN EL DOCUMENTO AL 2020 NO ENCUENTRO INFORMACIÓN PARA ESTE GRUPO DE EDAD</t>
  </si>
  <si>
    <t>INEI - Indicadores de Empleo e Ingresos por Departamento 2007-2020.
(Cuadro 10.10)</t>
  </si>
  <si>
    <t>INEI. Evolución de la Pobreza Monetaria 2010-2021 (Cuadro No. 3.3)</t>
  </si>
  <si>
    <t>INFOMIDIS -DIT DICIEMBRE-2020</t>
  </si>
  <si>
    <t xml:space="preserve">% de alumnos que logran los aprendizajes de 2º primaria en comprensión lectora </t>
  </si>
  <si>
    <t xml:space="preserve">% de alumnos que logran los aprendizajes de 2º primaria en matemáticas </t>
  </si>
  <si>
    <t>En el documento del 2020 no existe información para este indicador</t>
  </si>
  <si>
    <t>En el documento del 2021 no existe información para este indicador</t>
  </si>
  <si>
    <t>INEI - RENAMU 20121. Cuadro No. 95</t>
  </si>
  <si>
    <t>Carga en vuelos nacionales (kilogramos)</t>
  </si>
  <si>
    <t>Carga  en vuelos internacionales  (kilogramos)</t>
  </si>
  <si>
    <t>Personas en vuelos nacionales (Número de pasajeros)</t>
  </si>
  <si>
    <t>Personas en vuelos internacionales (Número de pasajeros)</t>
  </si>
  <si>
    <t>INEI Evolución de los Indicadores de empleo e ingresos por departamento 2007-2021 (Cuadro No. 10.1)</t>
  </si>
  <si>
    <t>INEI Evolución de los Indicadores de Empleo e Ingresos por Departamento 2007 - 2021 (Cuadro No. 5.1)</t>
  </si>
  <si>
    <t>Estadística Institucional Essalud Setiembre 2022.</t>
  </si>
  <si>
    <t>INEI Indicadores de los Programas Presupuestales Estratégicos 2013-2021 (PPE 0089 Reducción de la degradación de los suelos agrarios)</t>
  </si>
  <si>
    <t xml:space="preserve">   -</t>
  </si>
  <si>
    <t>MINSA. Niñas vacunadas con 3 dosis a nivel nacional. al 30 de diciembre del 2022.</t>
  </si>
  <si>
    <t>Tasa de ocupación por grupo de edad y por nivel de educación alcanzado - Perú Urbano</t>
  </si>
  <si>
    <t>% de hogares rurales con acceso a agua segura - Perú Rural</t>
  </si>
  <si>
    <t>AL 2022 NO EXISTE INFORMACIÓN PARA ESTE INDICADOR</t>
  </si>
  <si>
    <t>En el documento ha noviembre del 2022 no existe para grupos de edades</t>
  </si>
  <si>
    <t>En el portal nuevo no ha salido por grupos de edad para el SIDA</t>
  </si>
  <si>
    <t>MEF, diciembre del 2022</t>
  </si>
  <si>
    <t>En el documento del 2019 no existe información para este año</t>
  </si>
  <si>
    <t>No hay información para este año con respecto al indicador</t>
  </si>
  <si>
    <t>INEI - RENAMU 2016
Cuadro No. 33 B/C</t>
  </si>
  <si>
    <t>63,504               8.2%</t>
  </si>
  <si>
    <t xml:space="preserve">120
</t>
  </si>
  <si>
    <t>Porcentaje de instituciones y programas educativos en distritos pobres con atenciòn nutricional, inicial (% del total)</t>
  </si>
  <si>
    <t>54144         (35.11%)</t>
  </si>
  <si>
    <t>INEI-Perú: Evolución de los Indicadores de Empleo e Ingresos por Departamento, 2007-2021</t>
  </si>
  <si>
    <t>Población desempleada joven de 14 a 29 años, según sexo (Miles de personas)</t>
  </si>
  <si>
    <t xml:space="preserve">   ---</t>
  </si>
  <si>
    <t>MINEDU-ESCALE 2018</t>
  </si>
  <si>
    <t xml:space="preserve">  --</t>
  </si>
  <si>
    <t>% Ingreso laboral promedio de las personas con discapacidad respecto a las personas sin discapacidad (soles)</t>
  </si>
  <si>
    <t>12-17 años</t>
  </si>
  <si>
    <t>INEI - Indicadores de Empleo e Ingresos por Departamento 2007-2021.
(Cuadro 6.15)</t>
  </si>
  <si>
    <t>INEI - Indicadores de Empleo e Ingresos por Departamento 2007-2021.
(Cuadro 6.35)</t>
  </si>
  <si>
    <t xml:space="preserve">INEI - Indicadores de Empleo e Ingresos por Departamento 2007-2021.
</t>
  </si>
  <si>
    <t xml:space="preserve">INEI- Estadísticas con enfoque de género. Boletín Septiembre 2022. (La información se esta Considerando para Perú Urbano)
</t>
  </si>
  <si>
    <t>INEI-ENAHO 2019 -  Condiciones de vida de la población en riesgo frente a la pandemia del COVID-19</t>
  </si>
  <si>
    <t>Porcentaje de Agricultores Familiares que acceden crédito agrario para sus actividades (Porcentaje)</t>
  </si>
  <si>
    <t>INEI - Encuesta Nacional Agropecuaria 2018 - Gráfico Nº 9.1</t>
  </si>
  <si>
    <r>
      <t>Total de áreas verdes conservadas en el 2013, 62'716,420 m2:</t>
    </r>
    <r>
      <rPr>
        <sz val="10"/>
        <rFont val="Calibri"/>
        <family val="2"/>
        <scheme val="minor"/>
      </rPr>
      <t xml:space="preserve"> 1,797 GL (97.8%) realizan cuidados de 11'282,027 m2 de áreas verdes en plazas.  653 GL (36.3%) conservación de 27'305,013 m2 de áreas verdes en parques, 640 GL (37.6%) mantenimiento de 8'127,104 m2 de áreas de verdes de jardines y óvalos, 421 GL (23.4%) cuidado de 14'009,767 m2 de bermas, 226 GL (12.6%) conservación de 1'992,509 m2 de alamedas.</t>
    </r>
  </si>
  <si>
    <t>INEI-ENDES 2023. CUADRO Nº 11.14. PERÚ: MUJERES QUE RECIBIERON CONSEJO O TRATAMIENTO PARA UNA ITS, POR FUENTE DE TRATAMIENTO.</t>
  </si>
  <si>
    <t>INEI-ENDES 2023. CUADRO Nº 12.10 PERÚ: BÚSQUEDA DE AYUDA EN PERSONAS CERCANAS Y/O EN ALGUNA INSTITUCIÓN CUANDO FUERON MALTRATADAS FÍSICAMENTE.</t>
  </si>
  <si>
    <t>No salió el valor ara este gruypo de edad</t>
  </si>
  <si>
    <t>Para el documento anual no salió este indicador</t>
  </si>
  <si>
    <t>INEI-ENDES PPR 2023. CUADRO Nº 08: PROPORCIÓN DE MENORES DE 36 MESES CON VACUNAS BÁSICAS COMPLETAS PARA SU EDAD.</t>
  </si>
  <si>
    <t>INEI-ENDES PPR 2013. CUADRO Nº 10: PROPORCIÓN DE MENORES DE 36 MESES CON TODAS SUS VACUNAS BÁSICAS PARA SU EDAD.</t>
  </si>
  <si>
    <t>validar bien si los valores para este indicador para años pasados esta bien porque revisado al 2023 no cuadra</t>
  </si>
  <si>
    <t>Dirección General de Epidemiología - MINSA - Al 31 de julio 2024</t>
  </si>
  <si>
    <t>INEI-ENDES PPR 2023. CUADRO Nº 09: PROPORCIÓN DE MENORES DE 12 MESES CON VACUNAS BÁSICAS COMPLETAS PARA SU EDAD.</t>
  </si>
  <si>
    <t>Para este año sale en porcentaje el valor estimado</t>
  </si>
  <si>
    <t>INEI-ENAHO. Boletin Situación de la Población Adulta  Octubre-Noviembre-Diciembre 2022 P.</t>
  </si>
  <si>
    <t>INEI-ENAHO. Boletin Situación de la Población Adulta. Octubre-Noviembre-Diciembre 2022 P.</t>
  </si>
  <si>
    <t>MINEDU-ESCALE 2023.</t>
  </si>
  <si>
    <t>MINEDU-ESCALE (Resultados Evaluación Censal 2019) - Evaluación Muestral -Primaria.2023</t>
  </si>
  <si>
    <t>MINEDU-ESCALE (Resultados Evaluación Censal 2019) - Evaluación Muestral - Primaria. 2023</t>
  </si>
  <si>
    <t>61,113    (36.7%)</t>
  </si>
  <si>
    <t>CONADIS 2021</t>
  </si>
  <si>
    <t>133,436  (87.0%)</t>
  </si>
  <si>
    <t xml:space="preserve">    142,182        ( 85.0%)</t>
  </si>
  <si>
    <t>MINJUS - Anuario Estadístico Año 2022</t>
  </si>
  <si>
    <t>PNP - ANUARIO ESTADÍSTICO POLICIAL 2023</t>
  </si>
  <si>
    <t>SENAJU Juventudes Perú: Reporte de datos e indicadores sobre población joven 2017–2022  //  INEI-ENAHO.Informe-Nacional-de-Juventudes-2020.pdf  -SENAJU.                Gráfico 4.4</t>
  </si>
  <si>
    <t>MTPE-DGPE-Dirección de Investigación Socio Económico Laboral (DISEL)-2022</t>
  </si>
  <si>
    <t>Accidentes de tránsito por clase según departamentos (Miles)</t>
  </si>
  <si>
    <t>Defensoría del Pueblo - Informe ANUAL</t>
  </si>
  <si>
    <t>INEI - RENAMU 2023</t>
  </si>
  <si>
    <t>INEI Perú: Comportamiento de los Indicadores del Mercado Laboral a Nivel Nacional y en 26 Ciudades - Cuarto Trimestre 2023  //  INEI - PERÚ: EVOLUCIÓN DE LOS INDICADORES DE EMPLEO E INGRESOS POR DEPARTAMENTO, 2021</t>
  </si>
  <si>
    <t>MINAN-PERÚ: ANUARIO DE ESTADÍSTICAS AMBIENTALES, 2023</t>
  </si>
  <si>
    <t>INEI. Caracterización de las Condiciones de Vida de la Población con Discapacidad, 2022 / El indicador esta referenciado a la población de 15 años a más con la condición de discapacidad.</t>
  </si>
  <si>
    <t>INEI: Compendio Estadístico Perú 2023
(Cuadro No. 22.33)</t>
  </si>
  <si>
    <t>El valor salió en porcentaje</t>
  </si>
  <si>
    <t>Informe Técnico “Perú: Comportamiento de los Indicadores del Mercado Laboral a nivel Nacional y en 26 Ciudades, 2 do. Trimestre 2024  //  INEI Evolución de los Indicadores de Empleo e Ingresos por Departamento 2007 - 2021 (Cuadro No. 7.1)</t>
  </si>
  <si>
    <t>No sale este indicador en el nuevo documento</t>
  </si>
  <si>
    <t>NO sale aún la información para este año</t>
  </si>
  <si>
    <t>No ha salido el dato</t>
  </si>
  <si>
    <t>No ha salido para este grupo</t>
  </si>
  <si>
    <t>No ha salido la información</t>
  </si>
  <si>
    <t>no ha salido en valor absoluto, sólo en porcentajes.</t>
  </si>
  <si>
    <t>No salio</t>
  </si>
  <si>
    <t>“Encuesta Nacional Agropecuaria” 2022  //  IV Censo Nacional Agropecuario 2012/ INEI. Perú Brechas de Género 2021</t>
  </si>
  <si>
    <t>No ha salido</t>
  </si>
  <si>
    <t>Se revisó la información el 20 de setiembre del 2024 y esta desactivado los archivos en excel</t>
  </si>
  <si>
    <t>83.444   (8.4%)</t>
  </si>
  <si>
    <t>88.305              (8.8%)</t>
  </si>
  <si>
    <t>69,922 (7.5)</t>
  </si>
  <si>
    <t>62,809 (6.3)</t>
  </si>
  <si>
    <t>17,294 (1.8)</t>
  </si>
  <si>
    <t>17,153 (1.7)</t>
  </si>
  <si>
    <t>37,605 (4.0)</t>
  </si>
  <si>
    <t>36,164 (3.6)</t>
  </si>
  <si>
    <t>15,022 (1.6)</t>
  </si>
  <si>
    <t>9,492 (0.9)</t>
  </si>
  <si>
    <t>9,026 (1.0)</t>
  </si>
  <si>
    <t>9,328 (0.9)</t>
  </si>
  <si>
    <t>RENAMU 2023</t>
  </si>
  <si>
    <t>71         (66.4)</t>
  </si>
  <si>
    <t>90         (67.2)</t>
  </si>
  <si>
    <t>22          (20.6)</t>
  </si>
  <si>
    <t>28         (20.9)</t>
  </si>
  <si>
    <t>1            (0.9)</t>
  </si>
  <si>
    <t>1           (0.7)</t>
  </si>
  <si>
    <t xml:space="preserve">  --- </t>
  </si>
  <si>
    <t>Superficie de bosques perdidas anualmente (Hectáreas)</t>
  </si>
  <si>
    <t>Ministerio de Economía y Finanzas - MEF / SIAF Consulta Amigable,  Dic. 2022.</t>
  </si>
  <si>
    <t>Ministerio de Economía y Finanzas - MEF / SIAF Consulta Amigable.- setiembre 2024.</t>
  </si>
  <si>
    <t xml:space="preserve">2,332,219,004	</t>
  </si>
  <si>
    <t xml:space="preserve">1,072,553,905	</t>
  </si>
  <si>
    <t xml:space="preserve">24,415,990,503	</t>
  </si>
  <si>
    <t xml:space="preserve">  ---</t>
  </si>
  <si>
    <t>49,597,382,60</t>
  </si>
  <si>
    <t xml:space="preserve">8,484,981,554	</t>
  </si>
  <si>
    <t xml:space="preserve">3,831,723	</t>
  </si>
  <si>
    <t xml:space="preserve">241,025,320	</t>
  </si>
  <si>
    <t xml:space="preserve">41,586,426	</t>
  </si>
  <si>
    <t xml:space="preserve">109,245,205	</t>
  </si>
  <si>
    <t xml:space="preserve">2,301,592,649	</t>
  </si>
  <si>
    <t xml:space="preserve">76,566,095	</t>
  </si>
  <si>
    <t xml:space="preserve">26,059,471	</t>
  </si>
  <si>
    <t>2,627,206,925 (1.63)</t>
  </si>
  <si>
    <t>2,761,694,487   (1.51)</t>
  </si>
  <si>
    <t>2,909,450,697 (1.46)</t>
  </si>
  <si>
    <t>3,093,074,784 (1.48)</t>
  </si>
  <si>
    <t>3,472,239,937 (1.56)</t>
  </si>
  <si>
    <t>Ingreso promedio mensual proveniente del trabajo de mujeres y hombres - Perú urbano (soles)</t>
  </si>
  <si>
    <t>INEI - Estadísticas con enfoque de género. Boletín Julio-Agosto-Setiembre 2024 P/ Cuadro No. 1.1A (Serie histórica modificada por cambio en metodología de cálculo)</t>
  </si>
  <si>
    <t>INEI - Estadísticas con enfoque de género. Boletín Trimestre: Julio-Agosto-Setiembre 2024 P. Cuadro No. 1.1A (Serie histórica modificada por cambio en metodología de cálculo)</t>
  </si>
  <si>
    <t>INEI - Estadísticas con enfoque de género. Boletín Trimestre: Julio-Agosto-Setiembre 2024 P Cuadro Nº 1.2 (Serie histórica modificada por cambio en metodología de cálculo)</t>
  </si>
  <si>
    <t>No sale resultados para este indicador</t>
  </si>
  <si>
    <t>INEI- Estadísticas con enfoque de género.  Boletín Trimestre: Julio-Agosto-Setiembre 2024 P Cuadro No. 4.1</t>
  </si>
  <si>
    <t>PROMEDIO DE AÑOS DE ESTUDIO ALCANZADO POR LA POBLACIÓN DE 15 Y MÁS AÑOS DE EDAD</t>
  </si>
  <si>
    <t>INEI - Indicadores de Educación, según departamentos, 2013-2023</t>
  </si>
  <si>
    <t>INFOMIDIS - noviembre 2024.</t>
  </si>
  <si>
    <t>Ministerio de Salud-Dirección de salud mental Actualización 20 de octubre del 2024.</t>
  </si>
  <si>
    <t>MINSA. Instituto Nacional de Salud. Centro Nac. de Alimentación y Nutrición. PERIODO: III TRIMESTRE - 2024</t>
  </si>
  <si>
    <t>MINSA. Instituto Nacional de Salud. Centro Nac. de Alimentación y Nutrición. PERIODO:  III TRIMESTRE - 2024</t>
  </si>
  <si>
    <t>Programa Nacional contra la Violencia Familiar y Sexual - MIMP Período: 2019</t>
  </si>
  <si>
    <t xml:space="preserve">Casos de personas adultas(mujeres + varones) de 18 a 25 años de edad atendidas por violencia familiar y sexual en los Centros Emergencia Mujer. </t>
  </si>
  <si>
    <t>Programa Nacional contra la Violencia Familiar y Sexual - MIMP Período: Enero - noviembre, 2024.</t>
  </si>
  <si>
    <t>MINEDU-ESCALE 2015.</t>
  </si>
  <si>
    <t>MINEDU - SISEVE DICIEMBRE 2024</t>
  </si>
  <si>
    <t>MINSA-.TABLERO DE INFORMACIÓN DE INMUNIZACIONES, fecha de corte 31 de diciembre 2024, OGTI/MINSA.</t>
  </si>
  <si>
    <t>Unidad de Registro de Organizaciones Juveniles - Informe-Nacional-de-Juventudes-2024.pdf</t>
  </si>
  <si>
    <t>Gob.L</t>
  </si>
  <si>
    <t>Gob.R</t>
  </si>
  <si>
    <t>Gob.N</t>
  </si>
  <si>
    <t>La información esta saliendo en porcentajes.</t>
  </si>
  <si>
    <t>INEI Perú Anuario de Estadísticas Ambientales 2024.</t>
  </si>
  <si>
    <t xml:space="preserve">INEI: Compendio Estadístico Perú Ingresos tributarios, según tipo de impuestos-2023
</t>
  </si>
  <si>
    <t>INEI: Compendio Estadístico Perú 2023</t>
  </si>
  <si>
    <t>INEI: “Producción y empleo informal en el Perú - Cuenta Satélite de la Economía Informal 2022 - 2023”  //  INEI: Producción y Empleo Informal en el Perú 2020 (Cuadro B2.1)</t>
  </si>
  <si>
    <t>INEI-ENAHO. Boletin Situación de la Población Adulta Mayor.Trimestre: Julio-Agosto-Setiembre 2024</t>
  </si>
  <si>
    <t>Los resultados estan en porcentaje</t>
  </si>
  <si>
    <t>Ministerio de Transportes y Comunicaciones: Red Vial del Sistema Nacional de Carreteras (Clasificador de Rutas D.S.011-2016-MTC al 31 de julio 2024)</t>
  </si>
  <si>
    <t>Ministerio de Transportes y Comuniciaciones - MTC: Estadística - Servicios de Transporte Aéreo - Servicio de Pasajeros - Set. 2024</t>
  </si>
  <si>
    <t>Ministerio de Transportes y Comuniciaciones - MTC: Estadística - Servicios de Transporte Aéreo - Servicio de Carga - Set. 2024</t>
  </si>
  <si>
    <t>INEI - Formas de Acceso al Agua y Saneamiento. Setiembre 2024
Cuadro No. 13, Perú:  Población que consume agua proveniente de red pública, según niveles de cloro.</t>
  </si>
  <si>
    <t>59         (58.4)</t>
  </si>
  <si>
    <t>31         (30.7)</t>
  </si>
  <si>
    <t>1             (1.0)</t>
  </si>
  <si>
    <t xml:space="preserve">Perú Estimaciones y proyecciones de población departamental 1995-2030. </t>
  </si>
  <si>
    <t>INEI. Caraterización de las Condiciones de Vida de la Población con Discapacidad, 2023.
CUADRO N° 5.1 (Se consideró a la población de 14 y más años de edad discapacitadas)</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</si>
  <si>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2010-2021.
Cuadro No. 4.21</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</si>
  <si>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2010-2021.
Cuadro No. 4.22</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</si>
  <si>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4.23</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</si>
  <si>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4.29</t>
  </si>
  <si>
    <t>INEI PERÚ: Evolución de la Pobreza Monetaria, 2015-2024.  //   INEI Perú: Evolución de la Pobreza Monetaria, 2014-2023 //  INEI Perú: Evolución de la Pobreza Monetaria - Informe Técnico, 2007-2018 /  INEI Perú: Evolución de la Pobreza Monetaria - Informe Técnico, 2008-2019    /     CUADRO Nº 4.29 PERÚ: EVOLUCIÓN DEL TIPO DE COMBUSTIBLE QUE USAN LOS HOGARES PARA COCINAR LOS ALIMENTOS,
SEGÚN CONDICIÓN DE POBREZA, 2010 - 2021</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</si>
  <si>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4.25</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</si>
  <si>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4.20</t>
  </si>
  <si>
    <t>INEI-ENDES PPR 2024. CUADRO Nº 34: PROPORCIÓN DE GESTANTES QUE EN ÚLTIMO NACIMIENTO EN LOS 5 AÑOS ANTES DE LA ENCUESTA RECIBIERON 6 O MÁS CONTROLES PRENATALES.</t>
  </si>
  <si>
    <t>INEI-ENDES PPR 2024. CUADRO Nº 36: PROPORCIÓN DE NIÑOS DE 6 A 59 MESES QUE NO ESTÁN INSCRITOS EN LA MUNICIPALIDAD / OFICINA REGISTRAL DEL RENIEC.</t>
  </si>
  <si>
    <t>INEI-ENDES PPR 2024. CUADRO Nº 28: PORCENTAJE DE PARTO INSTITUCIONAL DEL ÚLTIMO NACIMIENTO EN LOS 5 AÑOS ANTES DE LA ENCUESTA.</t>
  </si>
  <si>
    <t>INEI-ENDES PPR 2024. CUADRO Nº 30: PORCENTAJE DE NACIMIENTOS POR CESÁREA DE LOS ÚLTIMOS 5 AÑOS ANTERIORES A LA ENCUESTA.</t>
  </si>
  <si>
    <t>INEI ENDES 2024.  USO ACTUAL DE MÉTODOS ANTICONCEPTIVOS ENTRE LAS MUJERES DE 15 A 49 AÑOS DE EDAD ENTREVISTADAS , SEGÚN GRUPO DE EDAD</t>
  </si>
  <si>
    <t>INEI-ENDES PPR 2024. CUADRO Nº 23: TASA DE MORTALIDAD NEONATAL DE LOS 10 AÑOS ANTERIORES A LA ENCUESTA.</t>
  </si>
  <si>
    <t>INEI-ENDES PPR 2024. CUADRO Nº 23B: TASA DE MORTALIDAD NEONATAL E INFANTIL DE LOS 5 AÑOS ANTERIORES A LA ENCUESTA.</t>
  </si>
  <si>
    <t>INEI, ENDES 2024. CUADRO Nº 9.2. PERÚ: PESO Y TAMAÑO AL NACER DE NACIDAS Y NACIDOS VIVOS EN LOS CINCO AÑOS ANTERIORES A LA ENCUESTA, SEGÚN ÁMBITO GEOGRÁFICO.</t>
  </si>
  <si>
    <t>INEI-ENDES PPR 2024. CUADRO Nº 31: PORCENTAJE DE NACIDOS VIVOS CON EDAD GESTACIONAL MENOR A 37 SEMANAS EN LOS 5 AÑOS ANTES DE LA ENCUESTA.</t>
  </si>
  <si>
    <t>INEI-ENDES 2024. CUADRO Nº 7.5. PERÚ: NÚMERO DE MORTINATOS, MUERTES NEONATALES TEMPRANAS Y TASA DE MORTALIDAD PERINATAL PARA EL PERÍODO DE CINCO AÑOS ANTES DE LA ENCUESTA
 (FECHA CENTRAL JULIO 2020), SEGÚN CARACTERÍSTICA SELECCIONADA, 2021 - 2022 Y 2022 - 2023</t>
  </si>
  <si>
    <t>INEI-ENDES 2024. CUADROS Nº 7.2 Y 7.3. PERÚ: MORTALIDAD NEONATAL, POST-NEONATAL, INFANTIL, POST-INFANTIL Y EN LA NIÑEZ PARA LOS DIEZ AÑOS ANTERIORES A LA ENCUESTA (FECHA CENTRAL FEBRERO 2015), SEGÚN CARACTERÍSTICA SELECCIONADA.</t>
  </si>
  <si>
    <t>INEI-ENDES PPR 2024 / CUADRO Nº 11: PORCENTAJE DE MENORES DE 24 MESES CON VACUNAS CONTRA EL ROTAVIRUS Y EL NEUMOCOCO PARA SU EDAD.</t>
  </si>
  <si>
    <t>INEI-ENDES 2024. CUADRO Nº 3.14. PERÚ: ADOLESCENTES (15-19 AÑOS) QUE YA SON MADRES O QUE ESTÁN EMBARAZADAS POR PRIMERA VEZ, SEGÚN CARACTERÍSTICA SELECCIONADA.</t>
  </si>
  <si>
    <t>INEI-ENDES 2024. CUADRO Nº 11.8A. PERÚ: EVOLUCIÓN DEL CONOCIMIENTO DE LAS INFECCIONES DE TRANSMISIÓN SEXUAL (ITS) Y SUS SINTOMAS, EN LAS MUJERES DE 15 A 49./ ojo lformación es para el grupo de edad de 15 a 49 años de edad.a in</t>
  </si>
  <si>
    <t>INEI ENDES 2024 CUADRO 10.15. PERÚ: PREVALENCIA DE ANEMIA EN MUJERES DE 15 A 49 AÑOS DE EDAD, POR TIPO, SEGÚN CARACTERÍSTICA SELECCIONADA, 2021.</t>
  </si>
  <si>
    <t>INEI ENDES 2024 CUADRO Nº 10.25 PERÚ: ESTADO DE NUTRICIÓN DE LAS MUJERES DE 15 A 49 AÑOS DE EDAD.</t>
  </si>
  <si>
    <t xml:space="preserve">INEI-ENDES PPR 2024. CUADRO Nº 22: PROPORCIÓN DE GESTANTES QUE RECIBIERON SUPLEMENTO DE HIERRO EN ÚLTIMO NACIMIENTO ANTERIOR A LA ENCUESTA.
</t>
  </si>
  <si>
    <t>INEI-ENDES PPR 2024. CUADRO Nº 03: PROPORCIÓN DE MENORES DE SEIS MESES CON LACTANCIA EXCLUSIVA.</t>
  </si>
  <si>
    <t>INEI-ENDES PPR 2024. CUADRO Nº 02: PORCENTAJE  DE MENORES DE 5 AÑOS CON DESNUTRICIÓN CRÓNICA.</t>
  </si>
  <si>
    <t>INEI-ENDES PPR 2024. CUADRO Nº 06:  PORCENTAJE DE MENORES DE 36 MESES QUE EN LAS DOS SEMANAS ANTERIORES A LA ENCUESTA TUVIERON EDA.</t>
  </si>
  <si>
    <t>INEI-ENDES PPR 2024. CUADRO Nº 05: PROPORCIÓN DE MENORES DE 36 MESES QUE EN LAS DOS SEMANAS ANTERIORES A LA ENCUESTA TUVIERON IRA.</t>
  </si>
  <si>
    <t>INEI-ENDES PPR 2024. CUADRO Nº 07: PORCENTAJE DE NACIDOS EN LOS ÚLTIMOS 5 AÑOS ANTERIORES A LA ENCUESTA CON BAJO PESO AL NACER (&lt;2.5 KG.).</t>
  </si>
  <si>
    <t>INEI-ENDES PPR 2024. CUADRO Nº 17: PROPORCIÓN DE MENORES DE 36 MESES CON CONTROLES DE CRECIMIENTO Y DESARROLLO (CRED) COMPLETO PARA SU EDAD,  SEGÚN CARACTERÍSTICA SELECCIONADA, 2016-2022 I SEMESTRE P/. / hasta el primeri semestre del 2022 sólo se ha tomado los valores para CUADRO Nº 15: PORCENTAJE DE MENORES DE 36 MESES CON CONTROLES DE CRECIMIENTO Y DESARROLLO (CRED) PARA SU EDAD, SEGÚN CARACTERÍSTICA SELECCIONADA, 2016-2022 I SEMESTRE P/ / sólo a partir del 2 semestre del 2022 sale cred completo.</t>
  </si>
  <si>
    <t>INEI-ENDES PPR 2024. CUADRO Nº 18: PROPORCIÓN DE NIÑOS DE 6 A MENOS DE 36 MESES QUE RECIBIERON SUPLEMENTO DE HIERRO.</t>
  </si>
  <si>
    <t>INEI- ENDES 2024 CUADRO No. 12.23: PRESENCIA DE SUS HIJAS/OS DE 1 A 5 AÑOS DE EDAD CUANDO SU ESPOSO O COMPAÑERO LA MALTRATABA.</t>
  </si>
  <si>
    <t>INEI- ENDES 2024.  CUADRO No. 12.17: CREENCIA EN LA NECESIDAD DEL CASTIGO FÍSICO PARA EDUCAR A HIJAS E HIJOS.</t>
  </si>
  <si>
    <t>INEI ENDES 2024. CUADRO Nº 12.1 PERÚ: VIOLENCIA FAMILIAR CONTRA LA MUJER, EJERCIDA ALGUNA VEZ POR EL ESPOSO O  COMPAÑERO, SEGÚN CARACTERÍSTICA SELECCIONADA, 2021./ SE TOMARON LAS TRES FORMAS DE VIOLENCIA</t>
  </si>
  <si>
    <t>INEI ENDES 2024. CUADRO Nº 12.4 PERÚ: VIOLENCIA FÍSICA Y/O SEXUAL EJERCIDA POR EL ESPOSO O COMPAÑERO EN LOS ÚLTIMOS 12 MESES.</t>
  </si>
  <si>
    <t>INEI ENDES 2024. CUADRO Nº 12.1 PERÚ: VIOLENCIA FAMILIAR CONTRA LA MUJER, EJERCIDA ALGUNA VEZ POR EL ESPOSO O  COMPAÑERO.</t>
  </si>
  <si>
    <t>INEI ENDES 2024. CUADRO Nº 12.1 PERÚ: VIOLENCIA FAMILIAR CONTRA LA MUJER, EJERCIDA ALGUNA VEZ POR EL ESPOSO O  COMPAÑERO, SEGÚN CARACTERÍSTICA SELECCIONADA, 2024</t>
  </si>
  <si>
    <t>Registro Único de Identificación de Personas Naturales (RUIPN) - RENIEC (a Dic. 2024)</t>
  </si>
  <si>
    <t>Registro Nacional de Identificación y Estado Civil - RENIEC (a dic. 2024)</t>
  </si>
  <si>
    <t>INEI-ENAHO. Boletín Estado de la Niñez y Adolescencia.  Trimestre: Enero-Febrero-Marzo 2025.</t>
  </si>
  <si>
    <t>MIDIS a través del INEI- DIT ENDES 2024.</t>
  </si>
  <si>
    <t xml:space="preserve">INEI - Perú, Enfermedades No Transmisibles y Transmisibles, 2024. Cuadro No. 3.2 </t>
  </si>
  <si>
    <t xml:space="preserve">INEI - Perú, Enfermedades No Transmisibles y Transmisibles, 2024. Cuadro No. 1.2 </t>
  </si>
  <si>
    <t>INEI - Perú, Enfermedades No Transmisibles y Transmisibles, 2024. Cuadro No. 1.5</t>
  </si>
  <si>
    <t>INEI -Perú, Enfermedades No Transmisibles y Transmisibles, 2024. Cuadro No. 1.24</t>
  </si>
  <si>
    <t>PERÚ: CASOS ATENDIDOS EN LA DEF. MUNICIPAL DEL NIÑO Y DEL ADOLESCENTE, SEGÚN DISTRITO, 2024.</t>
  </si>
  <si>
    <t>INEI-ENAHO. Boletin Situación de la Población Adulta. 2024 P/
Octubre-Noviembre-Diciembre</t>
  </si>
  <si>
    <t>INEI-ENAHO. Boletin Situación de la Población Adulta . 2024 P/
Octubre-Noviembre-Diciembre</t>
  </si>
  <si>
    <t>CEM - MIMP - Período : Abril 2025.</t>
  </si>
  <si>
    <t>63,489  (38.0%)</t>
  </si>
  <si>
    <t>20,706 (36.0%)</t>
  </si>
  <si>
    <t>MIMP-ESTADÍSTICAS. Abril 2025.</t>
  </si>
  <si>
    <t xml:space="preserve">MIMP - Observatorio Nacional de Violencia contra las Mujeres y los Integrantes del Grupo Familiar. Período : abril 2025   (La información se esta tomando para el grupo de 12 a 17 años porque no existe para el grupo de 11 a 17 años)
</t>
  </si>
  <si>
    <t>142,144      (84.0%)</t>
  </si>
  <si>
    <t>48,307      (84.0 %)</t>
  </si>
  <si>
    <t>Programa Nacional contra la Violencia Familiar y Sexual - MIMP - abril 2025.</t>
  </si>
  <si>
    <t>Programa Nacional contra la Violencia Familiar y Sexual - MIMP - Actualizado a abril 2025 (Preliminar)</t>
  </si>
  <si>
    <t>Anuario Estadístico Nacional de la PNP 2024 (Cuadro 7.2)</t>
  </si>
  <si>
    <t>Anuario Estadístico Nacional de la PNP, 2024 ( 7.3)</t>
  </si>
  <si>
    <t>Anuario Estadístico Nacional de la PNP 2024 (Cuadro 7.4)</t>
  </si>
  <si>
    <t>Anuario Estadístico Nacional de la PNP, 2024.</t>
  </si>
  <si>
    <t>PNP Anuario Estadístico Nacional 2024 (Cuadro 1.2)</t>
  </si>
  <si>
    <t>PNP Anuario Estadístico Nacional 2024 (Cuadro 1.1)</t>
  </si>
  <si>
    <t xml:space="preserve">PNP Anuario Estadístico Nacional 2024 (Cuadro 1.1) </t>
  </si>
  <si>
    <t>PNP Anuario Estadístico Nacional 2024 (Cuadro 1.7)</t>
  </si>
  <si>
    <t>PNP Anuario Estadístico Nacional 2024 (Cuadro 1.11)</t>
  </si>
  <si>
    <t>PNP Anuario Estadístico Nacional 2024 (Cuadro 24.1)</t>
  </si>
  <si>
    <t>Anuario Estadístico Nacional de la PNP 2024 (Cuadro 1.16)</t>
  </si>
  <si>
    <t>Anuario Estadístico Nacional de la PNP 2024 (Cuadro 1.18)</t>
  </si>
  <si>
    <t>Anuario Estadístico Nacional de la PNP  2024 (Cuadro 2.1)</t>
  </si>
  <si>
    <t>Anuario Estadístico Nacional de la PNP 2024 (Cuadro 12.1)</t>
  </si>
  <si>
    <t>Anuario Estadístico Nacional de la PNP 2024 (Cuadro 14.2)</t>
  </si>
  <si>
    <t>Anuario Estadístico Nacional de la PNP 2024 (Cuadro 10.1)</t>
  </si>
  <si>
    <t>Anuario Estadístico Nacional de la PNP 2024 (Cuadro 7.7A)</t>
  </si>
  <si>
    <t>Anuario Estadístico Nacional de la PNP 2024 (Cuadro 7.1)</t>
  </si>
  <si>
    <t>Anuario Estadístico Nacional de la PNP 2024 (Cuadro 7.5)</t>
  </si>
  <si>
    <t>DEFENSORIA DEL PUEBLO - Reporte Mensual de Conflictos Sociales, mayo 2025.</t>
  </si>
  <si>
    <t>INEI: Boletín Estadísticas de las TIC en los hogares. Ene-Feb-Mar 2025.</t>
  </si>
  <si>
    <t xml:space="preserve">INEI. Caracterización de las Condiciones de Vida de la Población con Discapacidad, 2023.
</t>
  </si>
  <si>
    <t>INEI. Caracterización de las Condiciones de Vida de la Población con Discapacidad, 2023.</t>
  </si>
  <si>
    <t>INEI-Perú: Estadísticas de Trata de Personas y Tráfico Ilícito de Migrantes, 2024
Informe</t>
  </si>
  <si>
    <t xml:space="preserve">   --</t>
  </si>
  <si>
    <t>BCRP Cuadros Estadísticos I TRIMESTRE 2025.
(PN01457BM)</t>
  </si>
  <si>
    <t>BCRP - Cuadros Estadísticos I TRIMESTRE 2025.</t>
  </si>
  <si>
    <t>65,731   (5.9)</t>
  </si>
  <si>
    <t>19,661 (7.2)</t>
  </si>
  <si>
    <t>18,803  (1.7)</t>
  </si>
  <si>
    <t>4,603    (1.7)</t>
  </si>
  <si>
    <t>38,206 (3.5)</t>
  </si>
  <si>
    <t>11,777   (4.3)</t>
  </si>
  <si>
    <t>8,722   (0.8)</t>
  </si>
  <si>
    <t>3,281   (1.2)</t>
  </si>
  <si>
    <t>2,470 (0.9)</t>
  </si>
  <si>
    <t>8,913  (0.8)</t>
  </si>
  <si>
    <t>Banco Central de Reserva del Perú (BCRP) - Dic. 2024</t>
  </si>
  <si>
    <t>Banco Central de Reserva del Perú (BCRP) Dic. 2024</t>
  </si>
  <si>
    <t>INEI: Perú: Compendio de Cifras de Turismo mayo 2025</t>
  </si>
  <si>
    <t xml:space="preserve">INEI PERÚ Brechas de Género / Estadísticas con enfoque de género, Trimestre: Enero-Febrero-Marzo - 2025
</t>
  </si>
  <si>
    <t xml:space="preserve">INEI PERÚ Brechas de Género Diciembre del 2024
Cuadro No. 6.2
</t>
  </si>
  <si>
    <t>INEI PERÚ Brechas de Género 2024.
Cuadro No. 6.7</t>
  </si>
  <si>
    <t>INEI. Encuesta Permanente de Empleo Nacional (EPEN), CUARTO TRIMESTRE 2024  //  Perú: Evolución de los Indicadores de Empleo e Ingreso por Departamento, 2008-2021       ///    INEI PERÚ Brechas de Género 2020
Cuadro No. 6.11</t>
  </si>
  <si>
    <t>INEI. Encuesta Permanente de Empleo Nacional (EPEN), CUARTO TRIMESTRE 2024  //  INEI PERÚ Brechas de Género 2019. 
Cuadro No. 6.12   //  Perú: Evolución de los Indicadores de Empleo e Ingreso por Departamento, 2008-2021</t>
  </si>
  <si>
    <t>INEI-INDICADORES DE POBREZA Dic. 2024. / INEI Perú: Perfil de la Pobreza por Dominios Geográficos, 2023.  //  INEI Perú: Perfil de la Pobreza por Dominios Geográficos 2012-2022  //  INEI. Perfil de la Pobreza por dominios geográficos 2010 - 2021 (Cuadro No. 4.1)  / INEI. Perfil de la Población en condición de Pobreza por Departamentos 2018</t>
  </si>
  <si>
    <t>INEI: Boletín Estadísticas de las TIC.  Trimestre: Enero-Febrero-Marzo 2025, se esta considerando el indicador: Hogares que tienen telefonía móvil</t>
  </si>
  <si>
    <t xml:space="preserve">INEI INFORME TÉCNICO: EVOLUCIÓN DE LAS EXPORTACIONES E IMPORTACIONES-Abr. 2025
</t>
  </si>
  <si>
    <t>INEI: Informe Técnico “Perú: Comportamiento de los Indicadores del Mercado Laboral a nivel Nacional y en 26 Ciudades, TERCER TRIMESTRE 2024  //  INEI: Indicadores de Mercado Laboral a nivel Nacional.</t>
  </si>
  <si>
    <t>INEI: Informe Técnico “Perú: Comportamiento de los Indicadores del Mercado Laboral a nivel Nacional y en 26 Ciudades, tercer TRIMESTRE 2024  //  INEI: Indicadores de Mercado Laboral a nivel Nacional - Setiembre 2022.. Cuadro No. 05</t>
  </si>
  <si>
    <t>INEI PERÚ: EVOLUCIÓN DE LA POBREZA MONETARIA, 2015-2024   //  INEI PERÚ: EVOLUCIÓN DE LA POBREZA MONETARIA, 2014-2023</t>
  </si>
  <si>
    <t>INEI PERÚ: EVOLUCIÓN DE LA POBREZA MONETARIA, 2015-2024  //  INEI. Evolución de la Pobreza Monetaria 2010-2021 (Cuadro No. 3.1)</t>
  </si>
  <si>
    <t>INEI PERÚ: EVOLUCIÓN DE LA POBREZA MONETARIA, 2015-2024.  //  INEI. Evolución de la Pobreza Monetaria 2010-2021 (Cuadro No. 3.5)</t>
  </si>
  <si>
    <t>INEI PERÚ: EVOLUCIÓN DE LA POBREZA MONETARIA, 2015-2024. //  INEI. Evolución de la Pobreza Monetaria 2010-2021 (Cuadro No. 3.5)</t>
  </si>
  <si>
    <t>INEI-ENAHO. Boletin Situación de la Población Adulta Mayor. I trimestre 2025.</t>
  </si>
  <si>
    <t xml:space="preserve">    ---</t>
  </si>
  <si>
    <t>INEI-Encuesta Nacional Agropecuaria 2024     ///      IV Censo Nacional Agropecuario 2012/ INEI. Perú Brechas de Género 2023. Cuadro No. 9.10</t>
  </si>
  <si>
    <t>ANUARIO-COMERCIO EXTERIOR AGRARIO 2024.</t>
  </si>
  <si>
    <t>Ministerio de Desarrollo e Inclusión Social - MIDIS. Memoria Institucional Pensión 65, Año 2024.</t>
  </si>
  <si>
    <t>INFOMIDIS - mayo 2025  /  Hogares Haku Wiñay - Proyectos en ejecución</t>
  </si>
  <si>
    <t>Boletín Estadístico Mensual "EL AGRO EN CIFRAS" abril 2025  //  MINAGRI, MINCETUR, MEF //  Indicador: EXPORTACIONES AGRARIAS</t>
  </si>
  <si>
    <t>Boletín Estadístico Mensual "EL AGRO EN CIFRAS" abril 2025</t>
  </si>
  <si>
    <t xml:space="preserve">Boletín Estadístico "El Agro en Cifras" abril 2025. - MINAGRI / DEGESEP </t>
  </si>
  <si>
    <t xml:space="preserve">Boletín Estadístico "El Agro en Cifras" ENERO-ABRIL 2024-2025 - MINAGRI/ DEGESEP </t>
  </si>
  <si>
    <t>Ministerio de Comercio Exterior y Turismo - MINCETUR- Actualizado: 13 de junio de 2025</t>
  </si>
  <si>
    <t>IV Censo Nacional Agropecuario 2012/ INEI. Perú Brechas de Género 2024. Cuadro No. 9.3</t>
  </si>
  <si>
    <t>Ministerio del Trabajo y Promoción del Empleo - MINTRA. Julio 2025.</t>
  </si>
  <si>
    <t xml:space="preserve">SUNAT-MEMORIA INSTITUCIONAL 2024
</t>
  </si>
  <si>
    <t>88.417 (8.0%)</t>
  </si>
  <si>
    <t>Superintendencia de Banca y Seguros - Memoria Anual de AGROBANCO 2024</t>
  </si>
  <si>
    <t>Ministerio de Economía y Finanzas - MEF / SIAF Consulta Amigable, 08 de julio 2025.</t>
  </si>
  <si>
    <t xml:space="preserve">1,498,521,075	</t>
  </si>
  <si>
    <t xml:space="preserve">149,078,160	</t>
  </si>
  <si>
    <t xml:space="preserve">1,036,485,901	</t>
  </si>
  <si>
    <t xml:space="preserve">1,027,833,896	</t>
  </si>
  <si>
    <t xml:space="preserve">257,576,693	</t>
  </si>
  <si>
    <t xml:space="preserve">29,224,242	</t>
  </si>
  <si>
    <t>Ministerio de Economía y Finanzas - SIAF Consulta Amigable, 08 de julio 2025.</t>
  </si>
  <si>
    <t xml:space="preserve">16,490,090	</t>
  </si>
  <si>
    <t xml:space="preserve">213,303,042	</t>
  </si>
  <si>
    <t xml:space="preserve">168,538,975	</t>
  </si>
  <si>
    <t>Ministerio de Economía y Finanzas - MEF  /SIAF Consulta Amigable, 08 de julio 2025.</t>
  </si>
  <si>
    <t>Ministerio de Economía y Finanzas - MEF  / SIAF Consulta Amigable, 08 de julio 2025.</t>
  </si>
  <si>
    <t>Quejas fundadas respecto del total de quejas recibidas, 2024.</t>
  </si>
  <si>
    <t>MINJUS ANUARIOS 2024.</t>
  </si>
  <si>
    <t>MIMP - PNCVFS. PROGRAMA AURORA, mayo 2025.</t>
  </si>
  <si>
    <t>INEI - Estadísticas con Enfoque de Género, diciembre 2024</t>
  </si>
  <si>
    <t>INEI Victimización en el Perú 2024   //   INEI Victimización en el Perú 2015 – 2023  //  INEI - Perú: Anuario Estadístico de la Criminalidad y Seguridad Ciudadana, 2012-2018 (Gráfico 7.1)   ///    Victimización en el Perú 2015-2021.</t>
  </si>
  <si>
    <t>INEI Victimización en el Perú 2024   //   INEI Victimización en el Perú 2015 – 2023  //   INEI - Perú: Anuario Estadístico de la Criminalidad y Seguridad Ciudadana, 2012-2018 (Cuadro 6.2)  /  Victimización en el Perú 2015-2021.-Cuadro Nº 2.8</t>
  </si>
  <si>
    <t>INEI Victimización en el Perú 2024   //   INEI Victimización en el Perú 2015 – 2023    //  INEI - Encuesta Nacional de Programas Presupuestales 2011 - 2019 (Cuadro 6.4)   ///  Victimización en el Perú 2015-2021.-Gráfico 1.4</t>
  </si>
  <si>
    <t>Jurado Nacional de Elecciones - INFOgob / RENAMU, 2024.</t>
  </si>
  <si>
    <t>MINJU-INPE Informe Estadístico Penitenciario, ABRIL 2025.</t>
  </si>
  <si>
    <t xml:space="preserve">1,862,186,375	</t>
  </si>
  <si>
    <t>Ministerio de Economía y Finanzas - MEF / SIAF Consulta Amigable, 09 de julio 2025.</t>
  </si>
  <si>
    <t xml:space="preserve">12,762,599	</t>
  </si>
  <si>
    <t>INFOMIDIS - mayo 2024</t>
  </si>
  <si>
    <t xml:space="preserve">450,550,680	</t>
  </si>
  <si>
    <t>MEF - CONCYTEC, 09 de julio 2025.</t>
  </si>
  <si>
    <t>MEF -MINAM -SENACE, 09 de julio 2025.</t>
  </si>
  <si>
    <t xml:space="preserve">13,077,384	</t>
  </si>
  <si>
    <t xml:space="preserve">141,481,861	</t>
  </si>
  <si>
    <t xml:space="preserve">674,007,033	</t>
  </si>
  <si>
    <t xml:space="preserve">905,736,784	</t>
  </si>
  <si>
    <t xml:space="preserve">166,864	</t>
  </si>
  <si>
    <t xml:space="preserve">18,653,443	</t>
  </si>
  <si>
    <t>Perú: Evolución de los Indicadores de Programas Prespuestales 2015 - 2024  //    “PERÚ: EVOLUCIÓN DE LOS INDICADORES DE PROGRAMAS PRESUPUESTALES,
2014-2023”  //  Perú: Evolución de los Indicadores de Programas Presupuestales. 2013-2021 -Programa Presupuestal de Prevención y control del Cáncer - 2021-PPR 024. 
(Indicador No. 2.4)</t>
  </si>
  <si>
    <t>Perú: Evolución de los Indicadores de Programas Prespuestales 2015 - 2024  //    “PERÚ: EVOLUCIÓN DE LOS INDICADORES DE PROGRAMAS PRESUPUESTALES,
2014-2023”  //  Perú: Evolución de los Indicadores de Programas Presupuestales. 2013-2021 - Programa Presupuestal de Prevención y control del Cáncer - 2021-PPR 024. 
(Indicador No. 2.3)</t>
  </si>
  <si>
    <t>Perú: Evolución de los Indicadores de Programas Prespuestales 2015 - 2024  // Perú: Evolución de los Indicadores de Programas Presupuestales. 2013-2021 - Programa Presupuestal de Prevención y control del Cáncer - PPR 024. 2021
(Indicador No. 2)</t>
  </si>
  <si>
    <t>Perú: Evolución de los Indicadores de Programas Prespuestales 2015 - 2024 //   “PERÚ: EVOLUCIÓN DE LOS INDICADORES DE PROGRAMAS PRESUPUESTALES,
2014-2023”  //  Perú: Evolución de los Indicadores de Programas Presupuestales. 2013-2021 -Programa Presupuestal de Prevención y control del Cáncer - 2021 PPR 024.  
(Indicador No. 5)</t>
  </si>
  <si>
    <t>INEI Perú: Evolución de los Indicadores de Programas Prespuestales 2015 - 2024</t>
  </si>
  <si>
    <t xml:space="preserve">    --</t>
  </si>
  <si>
    <t>SUNARP  /  INEI-Perú: Evolución de los Indicadores de Programas Prespuestales 2015 - 2024</t>
  </si>
  <si>
    <t>INFOMIDIS - junio 2025.</t>
  </si>
  <si>
    <t>Dirección General de Epidemiología - MINSA - Al 08 de julio 2025.</t>
  </si>
  <si>
    <t>SALA SITUACIONAL DPCTB A DIC-2024</t>
  </si>
  <si>
    <t>DGE-MINSA - Hasta el 30 de julio 2025.</t>
  </si>
  <si>
    <t>DGE-MINSA SALA SITUACIÓN DENGUE -Hasta la Hasta el 24 de julio 2025.</t>
  </si>
  <si>
    <t>INEI-ENAHO. Boletín Condiciones de Vida en el Perú. Trimestre: Enero-Febrero-Marzo 2019 - 2025</t>
  </si>
  <si>
    <t>INDICADORES Y LINEA DE BASE PARA EL SEGUIMIENTO DEL ACUERDO DE GOBERNABILIDAD 
(Con información actualizada a julio del 2025)</t>
  </si>
  <si>
    <t>INDICADORES Y LINEA DE BASE PARA EL SEGUIMIENTO DEL ACUERDO DE GOBERNABILIDAD
(Con información actualizada a julio del 2025)</t>
  </si>
  <si>
    <t>No ha salido el indicador</t>
  </si>
  <si>
    <t>INEI-ENAHO. Boletín Condiciones de Vida / Trimestre: Enero-Febrero-Marzo 2025</t>
  </si>
  <si>
    <t xml:space="preserve">INEI. Caracterización de las Condiciones de Vida de la Población con Discapacidad, 2025.
</t>
  </si>
  <si>
    <t>INEI-ENAHO. Boletín Condiciones de Vida en el Perú.  Trimestre: Ene-Feb-Mar 2025.</t>
  </si>
  <si>
    <t>INEI-ENAHO. Boletín Condiciones de Vida en el Perú. Trimestre: Ene-Feb-Mar 2025.</t>
  </si>
  <si>
    <t>INEI-ENAHO. Boletín Condiciones de Vida en el Perú.  Trimestre: Trimestre: Ene-Feb-Mar 2025.</t>
  </si>
  <si>
    <t>INEI-ENAHO. Boletín Condiciones de Vida en el Perú.2025</t>
  </si>
  <si>
    <t>INEI-ENAHO. Boletín Condiciones de Vida en el Perú.ene-feb-mar 2025</t>
  </si>
  <si>
    <t xml:space="preserve">INEI-ENAHO. Boletín Condiciones de Vida en el Perú.ene-feb-mar 2025
</t>
  </si>
  <si>
    <t xml:space="preserve">INEI-ENAHO. Boletín Condiciones de Vida en el Perú. ene-feb-mar 2025
</t>
  </si>
  <si>
    <t>INEI-ENAHO. Boletín Condiciones de Vida en el Perú. ene-feb-mar 2025</t>
  </si>
  <si>
    <t>INEI - Indicadores de Educación, según departamentos, 2014-2024.</t>
  </si>
  <si>
    <t xml:space="preserve">INEI - Perú: Indicadores de Educación según Departamentos, 2014-2024  </t>
  </si>
  <si>
    <t>R.3: Reducir la mortalidad de recién nacidos, la mortalidad infantil y en la niñez.</t>
  </si>
  <si>
    <t>R.4: Incrementar la cobertura de vacunas de acuerdo a la edad en menores de cinco años y en niños y niñas en edad escolar.</t>
  </si>
  <si>
    <t>R.5: Lograr la cobertura sanitaria universal y gratuita, e incrementar el acceso a una atención integral de salud.</t>
  </si>
  <si>
    <t xml:space="preserve">R.6: Se incrementa el número de niños y niñas de 0 a 5 años que reciben atención integral en los diferentes programas y servicios de desarrollo infantil temprano, a partir de la acción transectorial. </t>
  </si>
  <si>
    <t>R.7: Reducir el embarazo y la maternidad en niñas y adolescentes mediante intervenciones efectivas de prevención basadas en evidencia, como parte de los cuales se incluye los servicios de salud sexual y reproductiva para adolescentes y la educación sexual integral, entre otros, con enfoque territorial e interseccional.</t>
  </si>
  <si>
    <t>R.8: Prevenir, controlar y reducir la incidencia de casos de ITS, VIH, Hepatitis B, TBC y enfermedades metaxénicas en niños, niñas, adolescentes, jóvenes y adultos.</t>
  </si>
  <si>
    <t>R.9: Reducir las enfermedades no transmisibles mediante la prevención y el tratamiento, y promover la salud mental.</t>
  </si>
  <si>
    <t>R.10: Mejorar el acceso a establecimientos de salud por parte de las personas adultas mayores.</t>
  </si>
  <si>
    <t>R.11: Mejorar el acceso oportuno y gratuito a los servicios de prevención y atención oncológica integral.</t>
  </si>
  <si>
    <t>R. 12: Mejorar la nutrición y el estado de la salud en mujeres en edad fértil, gestantes, niños y niñas, y adolescentes y reducir la malnutrición en la población (desnutrición crónica, anemia y sobrepeso y/o obesidad)</t>
  </si>
  <si>
    <t>R.13: Incrementar la lactancia materna exclusiva, y promover las buenas prácticas de cuidado y estimulación temprana.</t>
  </si>
  <si>
    <t>R.14: Reducir la desnutrición crónica infantil en menores de 5 años de edad a menos del 10.</t>
  </si>
  <si>
    <t xml:space="preserve">R.15: Reducir la anemia en niños y niñas de 6 a 36 meses de edad a menos de 20%. </t>
  </si>
  <si>
    <t>R.17. Asegurar el consumo adecuado de alimentos inocuos y nutritivos, mejorando los hábitos, conductas y estilos de vida en la población desde un enfoque de interculturalidad.</t>
  </si>
  <si>
    <t>R. 18: Incrementar los niños y niñas de 3 a 5 años que reciben atención integral en casa y en los servicios de cuidado y de Educación Inicial, con mayor énfasis en las niñas, el área rural, los pueblos indígenas, y las niñas y niños con discapacidad.</t>
  </si>
  <si>
    <t>R.19: Lograr la efectiva universalización de la educación primaria incluyendo a la población de áreas rurales, áreas urbano-marginales, niños y niñas de habla indígena y niños y niñas con discapacidad.</t>
  </si>
  <si>
    <t>R.20: Mejorar la calidad de la educación primaria en áreas urbanas y rurales, en contextos monolingües en castellano y en contextos bilingües con castellano y lengua indígena.</t>
  </si>
  <si>
    <t>R.21. Incrementar el número de escuelas regulares con inclusión de niñas y niños que por su tipo de discapacidad requieran condiciones educativas especiales.</t>
  </si>
  <si>
    <t>R.22. Lograr la conclusión oportuna de la educación secundaria.</t>
  </si>
  <si>
    <t>R.23. Mejorar la calidad de la educación secundaria.</t>
  </si>
  <si>
    <t>R.24. Incrementar el número de las y los jóvenes bien formados como profesionales técnicos y universitarios.</t>
  </si>
  <si>
    <t>R.25. Reducir el analfabetismo en la población de 15 a más años de edad.</t>
  </si>
  <si>
    <t>R. 26: Aumentar la proporción y el monto del gasto público en niños, niñas y adolescentes.</t>
  </si>
  <si>
    <t>R.27: Incrementar el número de niñas, niños, adultos mayores y personas con discapacidad o en situación de calle que pasan a vivir en entornos seguros.</t>
  </si>
  <si>
    <t>R.28. Promover la adecuación de los mecanismos nacionales de acceso a la justicia de las personas adultas mayores, a través de un protocolo de intervención y detección de las situaciones de abuso y maltrato a las personas mayores.</t>
  </si>
  <si>
    <t>R.29. Incrementar la población que se encuentra en situación de vulnerabilidad y/o pobreza que recibe ayuda social y logran mejorar sus condiciones de vida y calidad de vida.</t>
  </si>
  <si>
    <t>R.30. Reducir la prevalencia de inseguridad alimentaria al 2050, del 51.6% en la línea de base en 2023 al 35.7% en 2050.</t>
  </si>
  <si>
    <t>R. 31:  Reducir el número de niñas, niños y adolescentes víctimas de todo tipo y/o forma de violencia, incluyendo castigo físico y humillante y bullying, así como embarazos de adolescentes y adolescentes tempranas (menores de 15 años).</t>
  </si>
  <si>
    <t>AGS.31.4.</t>
  </si>
  <si>
    <t>R.32. Lograr incrementar y fortalecer los servicios de prevención, protección y atención integral frente a situaciones de todo tipo y/o forma de violencia.</t>
  </si>
  <si>
    <t>AGS.32.3</t>
  </si>
  <si>
    <t>AGS.32.4</t>
  </si>
  <si>
    <t>AGS.32.5</t>
  </si>
  <si>
    <t>AGS.32.7</t>
  </si>
  <si>
    <t>AGS.32.8</t>
  </si>
  <si>
    <t>AGS.32.9</t>
  </si>
  <si>
    <t>AGS.32.10</t>
  </si>
  <si>
    <t>AGS.32.11</t>
  </si>
  <si>
    <t>AGS.32.12</t>
  </si>
  <si>
    <t>AGS.34.6</t>
  </si>
  <si>
    <t>AGS.35.6.</t>
  </si>
  <si>
    <t>AGS.37.3</t>
  </si>
  <si>
    <t>AGS.37.4</t>
  </si>
  <si>
    <t>AGS.37.5</t>
  </si>
  <si>
    <t>AGS.37.6</t>
  </si>
  <si>
    <t>AGS.37.7</t>
  </si>
  <si>
    <t>AGS.37.8</t>
  </si>
  <si>
    <t>AGS.37.9</t>
  </si>
  <si>
    <t>AGS.37.10</t>
  </si>
  <si>
    <t>AGS.37.11</t>
  </si>
  <si>
    <t>AGS.37.12</t>
  </si>
  <si>
    <t>AGS.37.14</t>
  </si>
  <si>
    <t>AGS.37.13</t>
  </si>
  <si>
    <t>AGS.37.15</t>
  </si>
  <si>
    <t>AGS.37.16</t>
  </si>
  <si>
    <t>AGS.37.17</t>
  </si>
  <si>
    <t>AGS.41.2</t>
  </si>
  <si>
    <t>AGS.41.3</t>
  </si>
  <si>
    <t>AGS.41.4</t>
  </si>
  <si>
    <t>AGS.41.5</t>
  </si>
  <si>
    <t>AGS.41.6</t>
  </si>
  <si>
    <t>AGS.41.7</t>
  </si>
  <si>
    <t>AGS.41.8</t>
  </si>
  <si>
    <t>AGS.42.2</t>
  </si>
  <si>
    <t>AGS.42.3</t>
  </si>
  <si>
    <t>AGS.42.4</t>
  </si>
  <si>
    <t>AGS.42.5</t>
  </si>
  <si>
    <t>AGS.42.6</t>
  </si>
  <si>
    <t>AGS.42.7</t>
  </si>
  <si>
    <t>AGS.42.8</t>
  </si>
  <si>
    <t>AGS.44.1</t>
  </si>
  <si>
    <t>AGS.44.2</t>
  </si>
  <si>
    <t>AGS.44.3</t>
  </si>
  <si>
    <t>AGS.44.4</t>
  </si>
  <si>
    <t>AGS.44.5</t>
  </si>
  <si>
    <t>AGS.44.6</t>
  </si>
  <si>
    <t>AGS.44.7</t>
  </si>
  <si>
    <t>AGS.44.8</t>
  </si>
  <si>
    <t>AGS.44.9</t>
  </si>
  <si>
    <t>AGS.44.10</t>
  </si>
  <si>
    <t>AGS.44.11</t>
  </si>
  <si>
    <t>AGS.44.12</t>
  </si>
  <si>
    <t>AGS.44.13</t>
  </si>
  <si>
    <t>AGS.44.14</t>
  </si>
  <si>
    <t>AGS.45.1</t>
  </si>
  <si>
    <t>AGS.46.1</t>
  </si>
  <si>
    <t>X. LINEAMIENTO DE POLÍTICA:  Cerrar brechas de oferta de servicios públicos (en cantidad y calidad) que garantizan el ejercicio de los derechos a la educación, la salud y la protección.</t>
  </si>
  <si>
    <t>XI. LINEAMIENTO DE POLÍTICA: Pobladores rurales cuentan con  infraestructura social, económica y de servicios múltiples (Bienes públicos, articulación a mercados y promoción del consumo de alimentos nacionales)</t>
  </si>
  <si>
    <t>AGS.47.1</t>
  </si>
  <si>
    <t>AGS.47.2</t>
  </si>
  <si>
    <t>AGS.47.5</t>
  </si>
  <si>
    <t>AGS.47.6</t>
  </si>
  <si>
    <t>AGS.47.7</t>
  </si>
  <si>
    <t>AGS.47.8</t>
  </si>
  <si>
    <t>AGS.47.9</t>
  </si>
  <si>
    <t>AGS.47.10</t>
  </si>
  <si>
    <t>AGS.47.11</t>
  </si>
  <si>
    <t>AGS.47.12</t>
  </si>
  <si>
    <t>AGS.47.13</t>
  </si>
  <si>
    <t>AGS.47.14</t>
  </si>
  <si>
    <t>AGS.47.15</t>
  </si>
  <si>
    <t>AGS. 48.1</t>
  </si>
  <si>
    <t>R.33. Niñas, niños y adolescentes protegidos de toda forma de vinculación con grupos armados, organizaciones delincuenciales y/o criminales y de todo abuso al entrar en conflicto con la ley.</t>
  </si>
  <si>
    <t>R. 34. Niñas, niños y adolescentes protegidos frente a la explotación laboral.</t>
  </si>
  <si>
    <t>R.36: Lograr frenar prácticas culturales nocivas que limitan los derechos de mujeres y niñas y les impiden desarrollar todo su potencial, como el matrimonio y/o uniones tempranas de niñas y adolescentes y la normalización de la violencia contra la mujer.</t>
  </si>
  <si>
    <t>R.37: Mejorar el acceso al trabajo decente y remunerado con especial énfasis en la población joven, desarrollando oportunidades vocacionales, formativas y de habilidades blandas.</t>
  </si>
  <si>
    <t>R.38. Incrementar el acceso al empleo de las personas con discapacidad conforme al porcentaje de cuota laboral exigida.</t>
  </si>
  <si>
    <t>R.39. Incrementar el acceso a pensiones contributivas y no contributivas.</t>
  </si>
  <si>
    <t>R.40: Reconocer y valorar los cuidados y el trabajo doméstico no remunerados mediante servicios públicos, infraestructuras y políticas de protección social, y promoviendo la responsabilidad compartida en el hogar y la familia.</t>
  </si>
  <si>
    <t>R. 41: Incrementar y respaldar la participación y el empoderamiento significativo e inclusivo de organizaciones de niños, niñas, adolescentes, jóvenes, personas adultas mayores, y personas con discapacidad en espacios de consulta y seguimiento de políticas, y establecer mecanismos para que su participación sea vinculante con la toma de decisiones a nivel nacional, regional y local.</t>
  </si>
  <si>
    <t>R.42. Fortalecer los espacios y mecanismos de participación y vigilancia social y/o seguimiento de políticas públicas a través de plataformas intergeneracionales y el diálogo intercultural.</t>
  </si>
  <si>
    <t>IX. LINEAMIENTO DE POLÍTICA: Fortalecer la aplicación de la Ley No 29124, que establece la cogestión y participación ciudadana para el primer nivel de atención en los establecimientos de salud del Ministerio de Salud, a nivel nacional, regional y local.</t>
  </si>
  <si>
    <t>R. 43: Aumentar del 15% en 2024 al 35% en 2035 la proporción de los establecimientos de salud del primer nivel de atención que están incorporados en el modelo de cogestión en el ámbito de RIS y en convenio con el gobierno local y las autoridades de salud, según la Ley 29124 y sus modificaciones.</t>
  </si>
  <si>
    <t>R. 44:   Contar con información actualizada regularmente que visibilice las brechas de servicios públicos para cada función del Estado, a nivel nacional, regional y local.</t>
  </si>
  <si>
    <t>R. 45: Plan nacional de cierre brechas de ofertas de servicios públicos. El Plan considera pisos mínimos y óptimos a alcanzar en un periodo gubernamental para cada grupo de población.</t>
  </si>
  <si>
    <t>R. 46: Implementar un conjunto de instrumentos que permiten un monitoreo de los avances del plan nacional de cierre de brechas que pueda ser utilizado tanto por instancias estatales como por organizaciones de sociedad civil.</t>
  </si>
  <si>
    <t>R. 47. Hogares rurales y/o en condición de pobreza acceden a servicios básicos, comunicaciones y conectividad.</t>
  </si>
  <si>
    <t>AGS.47.3</t>
  </si>
  <si>
    <t>AGS.47.4</t>
  </si>
  <si>
    <t>R. 48: Territorios rurales cuentan con servicios públicos para apoyar la actividad productiva, el acceso a mercados y el buen uso de los recursos naturales.</t>
  </si>
  <si>
    <t>AGS. 2.6</t>
  </si>
  <si>
    <t>%Gestantes vacunadas contra difteria, tétanos y tos ferina (Tdap)</t>
  </si>
  <si>
    <t>MINSA-.TABLERO DE INFORMACIÓN DE INMUNIZACIONES, fecha de corte 22 de julio de 2025, OGTI/MINSA.</t>
  </si>
  <si>
    <t>AGS 2.8.</t>
  </si>
  <si>
    <t>% Madres que recibieron su primer control prenatal en el 1er Trimestre de Gestación, urbano y rural</t>
  </si>
  <si>
    <t>INEI-ENDES PPR 2024. CUADRO Nº 32: PORCENTAJE DE GESTANTES QUE EN ÚLTIMO NACIMIENTO EN LOS 5 AÑOS ANTES DE LA ENCUESTA RECIBIÓ SU PRIMER CONTROL PRENATAL  EN EL 1ER TRIMESTRE DE GESTACIÓN</t>
  </si>
  <si>
    <t>AGS.2.11</t>
  </si>
  <si>
    <t>AGS.2.12</t>
  </si>
  <si>
    <t>AG 2.13</t>
  </si>
  <si>
    <t>AG 2.14</t>
  </si>
  <si>
    <t>AG 2.15</t>
  </si>
  <si>
    <t xml:space="preserve">% Mujeres en unión con demanda demanda insatisfecha de planificación familiar </t>
  </si>
  <si>
    <t>INEI ENDES 2024. CUADRO Nº 4.2. PERÚ: USO ACTUAL DE MÉTODOS ANTICONCEPTIVOS ENTRE LAS MUJERES DE 15 A 49 AÑOS DE EDAD ENTREVISTADAS , SEGÚN GRUPO DE EDAD, 2021 - 2024</t>
  </si>
  <si>
    <t>INEI. ENDES PPR 2024. Tabla 12: PORCENTAJE DE MUJERES EN UNIÓN CON DEMANDA INSATISFECHA DE PLANIFICACIÓN FAMILIAR</t>
  </si>
  <si>
    <t>NACIONAL 
(TMN)</t>
  </si>
  <si>
    <t xml:space="preserve">MINSA-Oficina de Gestion de la Información (OGTI)/ REUNIS-Tasa de Mortalidad Neonatal: https://www.minsa.gob.pe/reunis/?op=1&amp;niv=1&amp;tbl=2 
</t>
  </si>
  <si>
    <t>AGS. 3.6</t>
  </si>
  <si>
    <t>N° y % de niños y niñas nacidos antes de las 37 semanas (prematuros)</t>
  </si>
  <si>
    <t xml:space="preserve">19,408	</t>
  </si>
  <si>
    <t>NACIONAL (Número)</t>
  </si>
  <si>
    <t>MINSA-CNV en Línea. Fecha de consulta: 13.08.2025</t>
  </si>
  <si>
    <t>AGS.3.10</t>
  </si>
  <si>
    <t>AGS. 4.2</t>
  </si>
  <si>
    <t>% de niños y niñas menores de 36 meses con vacunas básicas completas para su edad (incluye 1 dosis de BCG, 3 dosis de Pentavalente, 3 dosis de Polio, 2 dosis de Rotavirus, 3 dosis de Neumococo , 2 dosis de SPR, 1 dosis de refuerzo de DPT y 1 dosis de refuerzo de Polio)</t>
  </si>
  <si>
    <t>% de niños y niñas menores de 12 meses con vacunas básicas completas para su edad (incluye 1 dosis de BCG, 3 dosis de Pentavalente, 3 dosis de Polio, 2 dosis de Rotavirus y 2 dosis de Neumococo)</t>
  </si>
  <si>
    <t>AGS 4.6</t>
  </si>
  <si>
    <t xml:space="preserve">% de niños y niñas menores de 15 meses con vacunas básicas completas para su edad, según característica seleccionadad (incluye 1 dosis de BCG, 3 dosis de Pentavalente, 3 dosis de Polio, 2 dosis de Rotavirus, 3 dosis de Neumococo y 1 dosis de SPR)
</t>
  </si>
  <si>
    <t>INEI-ENDES PPR 2024/CUADRO Nº 11: PORCENTAJE DE MENORES DE 15 MESES CON VACUNAS BÁSICAS COMPLETAS PARA SU EDAD, SEGÚN CARACTERÍSTICA SELECCIONADA (Según Esquema de vacunación NTS N°141-MINSA/2018/DGIESP)</t>
  </si>
  <si>
    <t>AGS.4.7</t>
  </si>
  <si>
    <t>AGS.4.8</t>
  </si>
  <si>
    <t>AGS.4.9</t>
  </si>
  <si>
    <t>AGS. 4.10</t>
  </si>
  <si>
    <t>% y N° de niños, niñas y adolescentes de 9 a 18 años con vacuna contra el virus del papiloma humano (VPH_dosis única)</t>
  </si>
  <si>
    <t>AGS. 4.11</t>
  </si>
  <si>
    <t>% y N° de niños y niñas menores de 02 años con vacuna contra sarampión, rubéola y parotiditis – SRP (2 dosis)</t>
  </si>
  <si>
    <t>AGS 4.12</t>
  </si>
  <si>
    <t>% y N° de niños y niñas menores de 01 año con vacuna anti poliomielitis (3 dosis)</t>
  </si>
  <si>
    <t>MINSA-REUNIS. Estadística e Informática a traves del HIS,fecha de corte 05 de agosto de 2025. Nota: En el 2023 se incluyó la vacunación a varones. En el 2024 se incluye la vacunación contra VPH con una sola dosis a niñas y niños de 9 a 13 años de edad y adolescentes (varones y mujeres) hasta los 18 años de edad</t>
  </si>
  <si>
    <t>MINSA-REUNIS. Estadística e Informática a traves del HIS,fecha de corte 05 de agosto de 2025</t>
  </si>
  <si>
    <t>% Adolescentes de 12 a 17 años que ya son madres o están embarazadas por primera vez.</t>
  </si>
  <si>
    <t>N° Gestantes Adolescentes de 12 a 17 años</t>
  </si>
  <si>
    <t>Maternidad/nacimientos en niñas de 10 a 14 años</t>
  </si>
  <si>
    <t>Maternidad/nacimientos en adolescentes de 15 a 19 años</t>
  </si>
  <si>
    <t>Tasa de fecundidad adolescente de 15 a 19 años de edad</t>
  </si>
  <si>
    <t>S.D</t>
  </si>
  <si>
    <t>INEI-ENDES 2024. CUADRO Nº 3.13.1 PERÚ: ADOLESCENTES (12-17 AÑOS) QUE YA SON MADRES O QUE ESTÁN EMBARAZADAS POR PRIMERA VEZ, SEGÚN CARACTERÍSTICA SELECCIONADA.</t>
  </si>
  <si>
    <t>MINSA-REUNIS (Información Demográfica)-Fecha de corte: 20.08.2025. https://www.minsa.gob.pe/reunis/?op=1&amp;niv=3&amp;tbl=2</t>
  </si>
  <si>
    <t>MINSA-CNV en Línea/Consultas dinámicas. Fecha de consulta: 14.08.2025</t>
  </si>
  <si>
    <t xml:space="preserve">INEI-ENDES 2024. CUADRO N° 13.4. PERÚ: TASA DE FECUNDIDAD ADOLESCENTE DE 15 A 19 AÑOS DE EDAD, SEGÚN CARACTERÍSTICA SELECCIONADA, </t>
  </si>
  <si>
    <t>Defunciones totales por Dengue</t>
  </si>
  <si>
    <t>N° Casos de TB en todas sus formas (Morbilidad)</t>
  </si>
  <si>
    <t>AGS.8.13</t>
  </si>
  <si>
    <t>Tasa de Incidencia por TB en todas sus formas</t>
  </si>
  <si>
    <t>AGS.8.14</t>
  </si>
  <si>
    <t>Tasa de Morbilidad por TB</t>
  </si>
  <si>
    <t>AGS.8.15</t>
  </si>
  <si>
    <t>Tasa de Letalidad de TB</t>
  </si>
  <si>
    <t>AGS.8.16</t>
  </si>
  <si>
    <t>N° Casos TB MDR</t>
  </si>
  <si>
    <t>AGS.8.17</t>
  </si>
  <si>
    <t>% Adolescentes mujeres con suplementación de hierro para prevención de la anemia</t>
  </si>
  <si>
    <t>% de mujeres adolescentes (12 a 17 años) con anemia (NUEVA DIRECTRIZ OMS 2024 / RM 251-2024-MINSA)</t>
  </si>
  <si>
    <t>% de mujeres en edad fértil (15 a 49 años) con anemia  (NUEVA DIRECTRIZ OMS 2024 / RM 251-2024-MINSA)</t>
  </si>
  <si>
    <t>% de mujeres gestantes (15 a 49 años) con anemia (NUEVA DIRECTRIZ OMS 2024 / RM 251-2024-MINSA)</t>
  </si>
  <si>
    <t>AGS.12.10</t>
  </si>
  <si>
    <t>AGS.12.11</t>
  </si>
  <si>
    <t>AGS.12.12</t>
  </si>
  <si>
    <t>AGS.12.13</t>
  </si>
  <si>
    <t>AGS.12.14</t>
  </si>
  <si>
    <t>% adolescentes (15 a 17 años) con sobrepeso</t>
  </si>
  <si>
    <t>AGS.12.15</t>
  </si>
  <si>
    <t>%madres gestantes con sobrepeso</t>
  </si>
  <si>
    <t>Hay data a nivel de regiones</t>
  </si>
  <si>
    <t>MINSA-REUNIS. Estadística e Informática a traves del HIS. https://www.minsa.gob.pe/reunis/?op=2&amp;niv=10&amp;tbl=2</t>
  </si>
  <si>
    <t>INEI ENDES 2024. CUADRO Nº 10.40. PERÚ: PREVALENCIA DE ANEMIA EN MUJERES ADOLESCENTES DE 12 A 17 AÑOS DE EDAD (NUEVA DIRECTRIZ OMS 2024 / RM 251-2024-MINSA)</t>
  </si>
  <si>
    <t>INEI ENDES 2024. CUADRO Nº 10.38.PERÚ: PREVALENCIA DE ANEMIA EN MUJERES DE 15 A 49 AÑOS DE EDAD(NUEVA DIRECTRIZ OMS 2024 / RM 251-2024-MINSA)</t>
  </si>
  <si>
    <t>INEI ENDES 2024 CUADRO 10.15. PERÚ: PREVALENCIA DE ANEMIA EN MUJERES DE 15 A 49 AÑOS DE EDAD, POR TIPO, SEGÚN CARACTERÍSTICA SELECCIONADA</t>
  </si>
  <si>
    <t>INEI ENDES 2024. CUADRO 10.42. PERÚ: PREVALENCIA DE ANEMIA EN MUJERES GESTANTES DE 15 A 49 AÑOS, SEGÚN ÁREA DE RESIDENCIA (NUEVA DIRECTRIZ OMS 2024 / RM 251-2024-MINSA)</t>
  </si>
  <si>
    <t>INEI ENDES 2023 CUADRO 10.12. PERÚ: INGESTA DE MICRONUTRIENTES DE MUJERES QUE TUVIERON HIJOS EN LOS CINCO AÑOS ANTERIORES A LA ENCUESTA O DE MEDICAMENTOS DESPARASITANTES DURANTE EL EMBARAZO DE LA ÚLTIMA HIJA O HIJO.</t>
  </si>
  <si>
    <t>MINSA. Instituto Nacional de Salud. Centro Nac. de Alimentación y Nutrición.PERIODO:  I TRIMESTRE - 2025</t>
  </si>
  <si>
    <t>MINSA. Instituto Nacional de Salud. Centro Nac. de Alimentación y Nutrición. PERIODO:  I TRIMESTRE - 2025</t>
  </si>
  <si>
    <t xml:space="preserve">INEI-ENDES 2024/ INS-Observatorio de Nutrición y de Estudio de Sobrepeso y Obesidad </t>
  </si>
  <si>
    <t>MINSA. Instituto Nacional de Salud. Centro Nac. de Alimentación y Nutrición. PERIODO:  2014-2024</t>
  </si>
  <si>
    <t>% EVOLUCIÓN DE LA DESNUTRICIÓN AGUDA EN NIÑOS MENORES DE 3 AÑOS, 2015 – 2024</t>
  </si>
  <si>
    <t>AGS.14.6</t>
  </si>
  <si>
    <t>Nacional(%)</t>
  </si>
  <si>
    <t xml:space="preserve">INS-CENAN Sistema de Información del Estado Nutricional SIEN 2015-2019/ SIEN Diresas, 2020 – 2024 SIEN-HIS. EVOLUCIÓN DE LA DESNUTRICIÓN AGUDA EN NIÑOS MENORES DE 3 AÑOS, </t>
  </si>
  <si>
    <t>% de niños y niñas de 6 a 35 meses con anemia, por área urbana y rural (ANEMIA SEGÚN NUEVA DIRECTRIZ OMS 2024/ RM 251-2024-MINSA)</t>
  </si>
  <si>
    <t>AGS.15.3</t>
  </si>
  <si>
    <t>AGS.15.4</t>
  </si>
  <si>
    <t>AGS.15.5</t>
  </si>
  <si>
    <t>% niños de 4 meses que inician gotas de hierro</t>
  </si>
  <si>
    <t>AGS.15.6</t>
  </si>
  <si>
    <t>% niños de 6 a 8 meses con tamizaje de anemia</t>
  </si>
  <si>
    <t>AGS.15.7</t>
  </si>
  <si>
    <t>% niños de 6 a 11 meses sin dx de anemia que recibieron suplementación de hierro</t>
  </si>
  <si>
    <t>AGS.15.8</t>
  </si>
  <si>
    <t>% niños de 6 a 11 meses con anemia que inician tratamiento con gotas o jarabe de hierro</t>
  </si>
  <si>
    <t>INEI-ENDES PPR 2024. CUADRO Nº 06.1: PROPORCIÓN DE NIÑOS DE 6 A MENOS DE 35 MESES DE EDAD CON ANEMIA (ANEMIA SEGÚN NUEVA DIRECTRIZ OMS 2024/ RM 251-2024-MINSA)</t>
  </si>
  <si>
    <t>6 a 8 meses</t>
  </si>
  <si>
    <t>INEI-ENDES PPR 2024. CUADRO Nº 6.1B:  PORCENTAJE DE NIÑOS  DE 6 A 35 MESES DE EDAD CON PREVALENCIA DE ANEMIA, SEGÚN GRUPOS DE EDAD (ANEMIA SEGÚN NUEVA DIRECTRIZ OMS 2024/ RM 251-2024-MINSA)</t>
  </si>
  <si>
    <t>9 a 11 meses</t>
  </si>
  <si>
    <t>12 a 17 meses</t>
  </si>
  <si>
    <t>18 a 23 meses</t>
  </si>
  <si>
    <t>24 a 35 meses</t>
  </si>
  <si>
    <t>REUNIS-MINSA. Indicadores Multisectoriales de Anemia. Fecha de Consulta:28.08.25</t>
  </si>
  <si>
    <t>AGS.17.4</t>
  </si>
  <si>
    <t>% niños de 6 a 11 meses con anemia con alguna visita domiciliaria</t>
  </si>
  <si>
    <t>AGS.17.5</t>
  </si>
  <si>
    <t>% niños de 4 a 5 meses con alguna visita domiciliaria</t>
  </si>
  <si>
    <t>AGS.17.6</t>
  </si>
  <si>
    <t>% personas de 15 y más años que consumen al menos 5 porciones de fruta y/o ensalada de verduras al día.</t>
  </si>
  <si>
    <t>AGS.17.7</t>
  </si>
  <si>
    <t>PORCENTAJE DE HOGARES RURALES CON SERVICIO DE AGUA QUE SE ENCUENTRAN CAPACITADOS EN EL USO Y MANIPULACIÓN ADECUADA DEL AGUA POTABLE</t>
  </si>
  <si>
    <t>AGS.17.8</t>
  </si>
  <si>
    <t>PORCENTAJE DE HOGARES RURALES QUE REALIZAN PRÁCTICAS ADECUADAS EN EL LAVADO DE MANOS</t>
  </si>
  <si>
    <t>AGS.17.9</t>
  </si>
  <si>
    <t>41,0</t>
  </si>
  <si>
    <t>43,5</t>
  </si>
  <si>
    <t>46,7</t>
  </si>
  <si>
    <t>49,7</t>
  </si>
  <si>
    <t>49,6</t>
  </si>
  <si>
    <t>51,5</t>
  </si>
  <si>
    <t>Fuente: REUNIS-MINSA / Indicadores Multisectoriales de Anemia Priorizados (Fecha de consulta: 28.08.25)</t>
  </si>
  <si>
    <t>Fuente: Instituto Nacional de Estadística e Informática - Encuesta Demográfica y de Salud Familiar, 2024/ PERÚ: ENFERMEDADES NO TRANSMISIBLES Y TRANSMISIBLES, 2024 (CUADRO Nº 1.19)</t>
  </si>
  <si>
    <t>INEI-ENCUESTA NACIONAL DE PROGRAMAS PRESUPUESTALES (2022). Programa Nacional de Saneamiento Rural-Indicador Nº 9.</t>
  </si>
  <si>
    <t>INEI-ENCUESTA NACIONAL DE PROGRAMAS PRESUPUESTALES (2022). Programa Nacional de Saneamiento Rural-Indicador Nº 10</t>
  </si>
  <si>
    <t>AGS.18.5</t>
  </si>
  <si>
    <t>AGS. 30.1</t>
  </si>
  <si>
    <t>% Hogares con inseguridad alimentaria (moderada y severa), urbana/rural, según sexo y lengua materna del jefe de hogar</t>
  </si>
  <si>
    <t>51.6 (5.2 millones de hogares)</t>
  </si>
  <si>
    <t>4.3 (433,949 hogares)</t>
  </si>
  <si>
    <t>TOTAL NACIONAL (%)</t>
  </si>
  <si>
    <t>MIDIS-WFP. PERÚ: EVALUACIÓN DE LA SEGURIDAD ALIMENTARIA ANTE EMERGENCIAS (ESAE), 2021 y  2023</t>
  </si>
  <si>
    <t>SEVERA (%)</t>
  </si>
  <si>
    <t>MODERADA (%)</t>
  </si>
  <si>
    <t>Urbana (%)</t>
  </si>
  <si>
    <t>Jefatura femenina (%)</t>
  </si>
  <si>
    <t>Jefatura masculina (%)</t>
  </si>
  <si>
    <t>Lengua nativa (%)</t>
  </si>
  <si>
    <t>Lengua española o castellana (%)</t>
  </si>
  <si>
    <t>% ADOLESCENTES DE 12 A 17 AÑOS CUYA MADRE O PADRE  O QUIENES HAGAN SUS VECES EJERCE VIOLENCIA FÍSICA Y/O PSICOLÓGICA CONTRA ELLAS O ELLOS EN LOS ÚLTIMOS 12 MESES</t>
  </si>
  <si>
    <t>% ADOLESCENTES DE 12 A 17 AÑOS, VÍCTIMAS DE VIOLENCIA ESCOLAR POR PARTE DE UN/A COMPAÑERO/A U OTRO/A ALUMNO/A DE OTRO COLEGIO EN LOS ÚLTIMOS 12 MESES</t>
  </si>
  <si>
    <t>AGS.31.13</t>
  </si>
  <si>
    <t>% ADOLESCENTES MUJERES DE 12 A 17 AÑOS, VÍCTIMAS DE VIOLENCIA SEXUAL EJERCIDA POR UN AGRESOR DISTINTO A LA PAREJA O EXPAREJA EN LOS ÚLTIMOS 12 MESES</t>
  </si>
  <si>
    <t>AGS.31.14</t>
  </si>
  <si>
    <t>% ADOLESCENTES MUJERES DE 12 A 17 AÑOS, VÍCTIMAS DE VIOLENCIA SEXUAL ANTES DE LOS 12 AÑOS DE EDAD</t>
  </si>
  <si>
    <t>AGS.31.15</t>
  </si>
  <si>
    <t>% NIÑAS Y NIÑOS DE 9 A 11 AÑOS CUYA MADRE O PADRE O QUIENES HAGAN SUS VECES EJERCEN VIOLENCIA FÍSICA Y/O PSICOLÓGICA CONTRA ELLAS O ELLOS EN LOS ÚLTIMOS 12 MESES,</t>
  </si>
  <si>
    <t>AGS.31.16</t>
  </si>
  <si>
    <t>% NIÑAS Y NIÑOS DE 9 A 11 AÑOS, VÍCTIMAS DE VIOLENCIA ESCOLAR POR PARTE DE UN/A COMPAÑERO/A U OTRO/A ALUMNO/A DE OTRO COLEGIO EN LOS ÚLTIMOS 12 MESES</t>
  </si>
  <si>
    <t>INEI-ENARES 2024. CUADRO 1.19</t>
  </si>
  <si>
    <t>Hombres (%)</t>
  </si>
  <si>
    <t>Mujeres (%)</t>
  </si>
  <si>
    <t>INEI-ENARES 2024. CUADRO 1.20</t>
  </si>
  <si>
    <t>INEI-ENARES 2024. CUADRO 1.21</t>
  </si>
  <si>
    <t>INEI-ENARES 2024. CUADRO 1.23</t>
  </si>
  <si>
    <t>INEI-ENARES 2024. CUADRO 1.16</t>
  </si>
  <si>
    <t>INEI-ENARES 2024. CUADRO 1.17</t>
  </si>
  <si>
    <t xml:space="preserve">%Hombres y mujeres de 18 años a más, que toleran la violencia contra las mujeres </t>
  </si>
  <si>
    <t>% Hombres y mujeres de 18 años a más, que aprueban actitudes sexistas</t>
  </si>
  <si>
    <t>% Hombres y mujeres de 18 años a más, que aprueban creencias sexistas</t>
  </si>
  <si>
    <t>% Hombres de 18 años a más, que justifican la violación sexual contra las mujeres</t>
  </si>
  <si>
    <t>AGS.36.5</t>
  </si>
  <si>
    <t>% Mujeres entre 20 y 24 años que contrajo matrimonio o mantenía una unión antes de cumplir 18 años</t>
  </si>
  <si>
    <t>AGS.36.6</t>
  </si>
  <si>
    <t>% Mujeres entre 20 y 24 años de edad que contrajo matrimonio o mantenía una unión antes de cumplir 15 años</t>
  </si>
  <si>
    <t>75,7  (18 451 hombres y mujeres)</t>
  </si>
  <si>
    <t>71.3% (17 364 hombres y mujeres)</t>
  </si>
  <si>
    <t>87,4 (21 293 hombres y mujeres)</t>
  </si>
  <si>
    <t>56.5 (6 753 hombres)</t>
  </si>
  <si>
    <t>INEI-ENCUESTA NACIONAL SOBRE RELACIONES SOCIALES - ENARES 2024</t>
  </si>
  <si>
    <t>INEI-ENDES 2024. PERÚ: ESTADO CONYUGAL ACTUAL DE LAS MUJERES ENTREVISTADAS DE 15 A 49 AÑOS DE EDAD, SEGÚN GRUPO DE EDAD.CUADRO Nº 5.1</t>
  </si>
  <si>
    <t>AGS.37.18</t>
  </si>
  <si>
    <t>AGS.37.19</t>
  </si>
  <si>
    <t>AGS.37.20</t>
  </si>
  <si>
    <t>% MUJERES Y HOMBRES SIN INGRESOS PROPIOS, SEGÚN ÁMBITO GEOGRÁFICO Y SEXO,</t>
  </si>
  <si>
    <t>AGS.37.21</t>
  </si>
  <si>
    <t>% MUJERES DE 18 AÑOS A MÁS, BAJO DEPENDENCIA ECONÓMICA DE PARTE DE SU PAREJA O EXPAREJA</t>
  </si>
  <si>
    <t>No ha salido para este año este indicador</t>
  </si>
  <si>
    <t>No ha salido para este trimestre este indicador</t>
  </si>
  <si>
    <t>INEI Perú. Indicadores de Educación por Departamentos, 2023</t>
  </si>
  <si>
    <t xml:space="preserve">INEI-ENAHO. Boletín Condiciones de Vida en el Perú.  Oct-Nov-Dic  2022 P
</t>
  </si>
  <si>
    <t>INEI-ENAHO. Boletín Condiciones de Vida en el Perú. Octubre-Noviembre-Diciembre 2024
Cuadro Nº 8.4.2</t>
  </si>
  <si>
    <t>INEI-PERÚ. BRECHAS DE GÉNERO 2024.  AVANCES HACIA LA IGUALDAD DE MUJERES Y HOMBRES.  CUADRO 2.17 (AUTONOMÍA ECONÓMICA)</t>
  </si>
  <si>
    <t>INEI-ENARES.CUADRO 1.09</t>
  </si>
  <si>
    <t>% Población adulta mayor con alguna discapacidad, según área de residencia,</t>
  </si>
  <si>
    <t>% Hogares unipersonales jefaturados por adultos mayores (compuestos únicamente por el adulto mayor)</t>
  </si>
  <si>
    <t>Niños y niñas en situación de orfandad</t>
  </si>
  <si>
    <t>TIEMPO PROMEDIO QUE DEDICA LA POBLACIÓN DE 12 AÑOS Y MÁS DE EDAD AL TRABAJO NO REMUNERADO POR SEXO, SEGÚN DÍA DE SEMANA-promedio de lunes a viernes (Horas y minutos)</t>
  </si>
  <si>
    <t>TIEMPO PROMEDIO QUE DEDICA LA POBLACIÓN DE 12 AÑOS Y MÁS DE EDAD AL TRABAJO NO REMUNERADO PARA EL PROPIO HOGAR, SEGÚN SEXO, DIA DE SEMANA (horas y minutos)</t>
  </si>
  <si>
    <t>TIEMPO PROMEDIO QUE DEDICA LA POBLACIÓN DE 12 AÑOS Y MÁS DE EDAD AL TRABAJO NO REMUNERADO AL MIEMBROS DEL HOGAR, SEGÚN SEXO, DIA DE SEMANA (horas y minutos)</t>
  </si>
  <si>
    <t>TIEMPO PROMEDIO QUE DEDICA LA POBLACIÓN DE 12 AÑOS Y MÁS DE EDAD AL TRABAJO NO REMUNERADO para otros hogares, para la comunidad y voluntario, SEGÚN SEXO, DIA DE SEMANA (horas y minutos)</t>
  </si>
  <si>
    <t>59,4</t>
  </si>
  <si>
    <t>55,8</t>
  </si>
  <si>
    <t>52,7</t>
  </si>
  <si>
    <t>53,0</t>
  </si>
  <si>
    <t>58,3</t>
  </si>
  <si>
    <t>55,4</t>
  </si>
  <si>
    <t>50,4</t>
  </si>
  <si>
    <t>49,3</t>
  </si>
  <si>
    <t>62,5</t>
  </si>
  <si>
    <t>56,9</t>
  </si>
  <si>
    <t>61,3</t>
  </si>
  <si>
    <t>61,1</t>
  </si>
  <si>
    <t>16,7</t>
  </si>
  <si>
    <t>17,6</t>
  </si>
  <si>
    <t>18,6</t>
  </si>
  <si>
    <t>19,8</t>
  </si>
  <si>
    <t>19,6</t>
  </si>
  <si>
    <t>18,5</t>
  </si>
  <si>
    <t>21,5</t>
  </si>
  <si>
    <t>20,6</t>
  </si>
  <si>
    <t>20,7</t>
  </si>
  <si>
    <t>INEI. Estado de la Población Peruana 2025. Capítulo 3. 2.4</t>
  </si>
  <si>
    <t>INEI. Situación de la Persona Adulta Mayor. Cuadro N° 1.4. Perú: Hogares con adultos mayores por tipo de hogar</t>
  </si>
  <si>
    <t>Hombres (Horas y minutos)</t>
  </si>
  <si>
    <t>INEI. Encuesta Nacional del Uso del Tiempo ENUT 2024</t>
  </si>
  <si>
    <t>Mujeres (horas y minutos)</t>
  </si>
  <si>
    <t>INDICADORES Y LINEA DE BASE PARA EL SEGUIMIENTO DEL ACUERDO DE GOBERNABILIDAD 
(Con información actualizada a agosto del 2025)</t>
  </si>
  <si>
    <t>% y N° de niños y niñas menores de 01 año con vacuna pentavalente 3 dosis (protege de 5 enfermedades: difteria, tétanos, tos convulsiva o tos ferina, hepatitis B y de la bacteria Haemophilus influenza tipo b (Hib) que causa neumonía y meningitis).</t>
  </si>
  <si>
    <t>DGE-MINSA SALA SITUACIÓN DENGUE -Hasta la Hasta la SE 33 - 2025 (16.08.25)</t>
  </si>
  <si>
    <t>% de niños y niñas de 6 a 35 meses con anemia, por área urbana y rural (SEGÚN RM 363-2022-MINSA)</t>
  </si>
  <si>
    <t>Indicador integrado:
Proporción de Gestantes que en el ultimo nacimiento tuvieron: 4 exámenes auxiliares en el 1er trimestre de embarazo, con 4 controles, con suplemento de hierro, y ácido fólico.</t>
  </si>
  <si>
    <t>Indicador integrado:
Proporción de niñas y niños menores de 12 meses con DNI, con control CRED completo para edad, con vacunas de rotavirus y neumococo, con suplemento de micronutrientes</t>
  </si>
  <si>
    <t>Indicador intergrado:
Proporción de niñas y niños menores de 24 meses con DNI, con control CRED completo para edad, con vacunas de rotavirus y neumococo, con suplemento de micronutrientes</t>
  </si>
  <si>
    <t>INEI-ENDES PPR 2024. CUADRO Nº 06: PROPORCIÓN DE NIÑOS DE 6 A MENOS DE 35 MESES DE EDAD CON ANEMIA( ANEMIA SEGÚN RM 363-2022-MINSA)</t>
  </si>
  <si>
    <t>Tasa neta de asistencia a educación primaria, según área de residencia y sexo</t>
  </si>
  <si>
    <t>R.4: Mejorar la seguridad física y la sensación de seguridad mediante la prevención y respuesta articulada a la violencia de género con especial énfasis en las infancias, adolescencias y mujeres jóvenes.</t>
  </si>
  <si>
    <t xml:space="preserve">(*) Indicador por construir </t>
  </si>
  <si>
    <t>R.5: Mejorar la gestión de las instituciones y organismos que tutelan el orden y la protección de los derechos mejorando la eficacia de su accionar y la credibilidad y confianza ciudadana en la justicia de sus actos</t>
  </si>
  <si>
    <t>R.6: Reducir los accidentes de tránsito y los números de heridos, muertos en las calles y carreteras del país</t>
  </si>
  <si>
    <t>R.7: Fomentar la cohesión social dentro de las comunidades y entre ellas, promoviendo programas inclusivos, intergeneracionales e interculturales que reciban iniciativas de paz dirigidas por mujeres y jóvenes</t>
  </si>
  <si>
    <t>R.8: Política exterior fortalecida para la democracia, el desarrollo y la integración regional</t>
  </si>
  <si>
    <t>R.9: Instituciones Públicas que promueven y orientan la implementación de los planes de igualdad de oportunidades entre hombres y mujeres a lo largo del ciclo de vida y así como sancione todo tipo de discriminación por orientación sexual</t>
  </si>
  <si>
    <t>R.10: Instituciones Públicas y Privadas incorporan enfoques interculturales para la atención de pueblos originarios y afrodescendientes</t>
  </si>
  <si>
    <t>R.11: Instituciones públicas y privadas incorporan servicios de atención a personas con discapacidad y a personas adultas mayores.</t>
  </si>
  <si>
    <t>R. 13: Coordinación efectiva entre los tres niveles de gobierno en la gestión intergubernamental, para mejorar la distribución de recursos y la eficacia y eficiencia en el gasto en función de la estadística oficial procedente de registros administrativos y la generada por encuestas y estudios especializados</t>
  </si>
  <si>
    <t>R. 14: Modernización de la administración pública con funcionarios y recursos humanos, calificados e idóneos, que realizan una gestión eficiente y eficaz, al servicio de la población, con un alto nivel de profesionalización y méritos logrados</t>
  </si>
  <si>
    <t>R.15: Creación de una Entidad Autónoma de Transparencia en el marco de un sistema de gobierno electrónico y abierto fortalecido, mejorando el Portal de Transparencia Estándar (PTE) de las entidades públicas, en los tres niveles de gobierno</t>
  </si>
  <si>
    <t>R.16 Un sistema estadístico nacional fortalecido, con autonomía de rango constitucional y un órgano rector del sistema regulado por su Ley Orgánica</t>
  </si>
  <si>
    <t>R. 17: Un sistema de información transparente y abierta, confiable y oportuna de la gestión pública</t>
  </si>
  <si>
    <t>R.18: Mejorar la información pública de los sistemas administrativos integrados al Sistema estadístico nacional del Estado operando de manera combinada con estándares de calidad que vinculen información de diversas fuentes que contribuye a una ciudadanía informada y a la vigilancia social</t>
  </si>
  <si>
    <t>R. 19: Autoridades en los tres niveles de gobierno mejoran su desempeño en el diálogo y la concertación con la población, en la rendición de cuentas, la prevención y la solución de conflictos.</t>
  </si>
  <si>
    <t>R. 20: Las políticas y la gestión pública incorporan los compromisos del Estado con los objetivos del Acuerdo Nacional y los ODS como las directrices para la acción del Estado, eficaz, eficiente y transparente</t>
  </si>
  <si>
    <t>R. 21: Mecanismos de control y fiscalización de los órganos contralores fortalecidos en los tres niveles de gobierno para prevenir la corrupción en la gestión pública</t>
  </si>
  <si>
    <t>R.22: Mayor transparencia y efectividad al SEACE previendo sanciones a autoridades y funcionarios por actos de corrupción</t>
  </si>
  <si>
    <t>R.23: Fortalecimiento del proceso de descentralización y de la gestión pública descentralizada como la reforma moderna y eficiente del Estado, puesta al servicio de las personas y la agencia política de sus actores con una efectiva Descentralización Fiscal que asigne más recursos a regiones con mayores niveles de pobreza</t>
  </si>
  <si>
    <t>R. 24: Culminación del proceso de descentralización de funciones y competencias de los tres niveles de gobierno en el marco del reforzamiento de la subsidiariedad</t>
  </si>
  <si>
    <t>R.25: Una gestión descentralizada y concertada en los tres niveles de gobierno, con mecanismos institucionales de diálogo y participación ciudadana</t>
  </si>
  <si>
    <t>R.26: Gobiernos regionales y locales con presupuestos y recursos transferidos y autogenerados, para cumplir sus funciones y competencias de acuerdo a sus leyes orgánicas</t>
  </si>
  <si>
    <t>R.27: Gobiernos regionales y locales concertan políticas de articulación interregional e intergubernamental, y promueven alianzas estratégicas para el desarrollo</t>
  </si>
  <si>
    <t>R. 28: Gobiernos Regionales y Locales fortalecen la representatividad democrática en la región, las provincias y distritos, y crean condiciones favorables para la participación ciudadana</t>
  </si>
  <si>
    <t>R. 29: Los gobiernos regionales y locales evalúan el impacto de sus acciones en los ámbitos político y territorial con el objetivo de fortalecer la participación ciudadana. Este análisis se realiza considerando la disponibilidad de recursos, así como la identificación de barreras de acceso y oportunidades.</t>
  </si>
  <si>
    <t>R. 30: Funcionamiento efectivo de los espacios de participación ciudadana y concertación existentes en los diversos sectores del estado y los tres niveles de gobierno</t>
  </si>
  <si>
    <t>R.31: Fortalecer y apoyar los espacios institucionalizados como mecanismos legítimos de participación local y regional, garantizando que las juventudes puedan incidir de manera efectiva en los procesos de toma de decisiones que impactan directamente en sus vidas y en el desarrollo de sus comunidades.</t>
  </si>
  <si>
    <t>R.32: Promover nuevos liderazgos juveniles mediante el fortalecimiento de capacidades, la articulación de alianzas y el desarrollo de iniciativas comunitarias a nivel local, regional y nacional, garantizando espacios y mecanismos de participación inclusivos, representativos, coherentes y transparentes, que reconozcan la diversidad y valoren las opiniones divergentes de las adolescencias y juventudes.</t>
  </si>
  <si>
    <t>R.33: Promoción de la participación política-ciudadana, para la gestión del desarrollo local, regional y nacional.</t>
  </si>
  <si>
    <t>R.34: Implementación de mecanismos de Consulta Previa, para la participación de la población en la toma de decisiones sobre sus derechos territoriales, patrimoniales, medio ambientales y otros que inciden sobre sus condiciones de vida y sobre los procesos de desarrollo</t>
  </si>
  <si>
    <t>AGI.1.7</t>
  </si>
  <si>
    <t>AGI.5.5.</t>
  </si>
  <si>
    <t>AGI.5.8</t>
  </si>
  <si>
    <t>AGI.5.9</t>
  </si>
  <si>
    <t>AGI.6.7</t>
  </si>
  <si>
    <t>AGI.8.4</t>
  </si>
  <si>
    <t>AGI.8.5</t>
  </si>
  <si>
    <t>AGI.8.6</t>
  </si>
  <si>
    <t>AGI.9.7</t>
  </si>
  <si>
    <t>AGI.12.6</t>
  </si>
  <si>
    <t>AGI.12.7</t>
  </si>
  <si>
    <t>AGI.12.8</t>
  </si>
  <si>
    <t>AGI.12.9</t>
  </si>
  <si>
    <t>AGI.12.11</t>
  </si>
  <si>
    <t>AGI.12.10</t>
  </si>
  <si>
    <t>AGI.15.5</t>
  </si>
  <si>
    <t>AGI.15.6</t>
  </si>
  <si>
    <t>AGI.15.7</t>
  </si>
  <si>
    <t>AGI.17.4</t>
  </si>
  <si>
    <t>AGI.18.5</t>
  </si>
  <si>
    <t>AGI.18.6</t>
  </si>
  <si>
    <t>AGI.19.3</t>
  </si>
  <si>
    <t>AGI.20.4</t>
  </si>
  <si>
    <t>AGI.25.6</t>
  </si>
  <si>
    <t>AGI.25.5</t>
  </si>
  <si>
    <t>AGI.21.3</t>
  </si>
  <si>
    <t>AGI.21.4</t>
  </si>
  <si>
    <t>AGI.21.5</t>
  </si>
  <si>
    <t>AGI.23.5</t>
  </si>
  <si>
    <t>AGI.25.7</t>
  </si>
  <si>
    <t>AGI.26.4</t>
  </si>
  <si>
    <t>AGI.33.1</t>
  </si>
  <si>
    <t>AGI.33.2</t>
  </si>
  <si>
    <t>AGI.33.3</t>
  </si>
  <si>
    <t>AGI.34.1</t>
  </si>
  <si>
    <t>AGI.34.2</t>
  </si>
  <si>
    <t>AGI.34.3</t>
  </si>
  <si>
    <t>AGI.34.4</t>
  </si>
  <si>
    <t>AGI.34.5</t>
  </si>
  <si>
    <t>AGI.34.6</t>
  </si>
  <si>
    <t>AGI.34.7</t>
  </si>
  <si>
    <t>AGI.34.8</t>
  </si>
  <si>
    <t>AGS.6.7</t>
  </si>
  <si>
    <t>AGS.7.1</t>
  </si>
  <si>
    <t>AGS.7.2</t>
  </si>
  <si>
    <t>AGS.7.3</t>
  </si>
  <si>
    <t>AGS.7.5</t>
  </si>
  <si>
    <t>AGS.7.4</t>
  </si>
  <si>
    <t>AGS.7.6</t>
  </si>
  <si>
    <t>AGS.7.8</t>
  </si>
  <si>
    <t>AGS.7.7</t>
  </si>
  <si>
    <t>AGS.7.9</t>
  </si>
  <si>
    <t>AGS.7.10</t>
  </si>
  <si>
    <t>AGS.9.2</t>
  </si>
  <si>
    <t>TERCER DERECHO: A UNA NUTRICIÓN SALUDABLE Y DESARROLLO INFANTIL TEMPRANO A LO LARGO DE LA VIDA</t>
  </si>
  <si>
    <t>AGS.24.7</t>
  </si>
  <si>
    <t>I.M. Indicador de Monitoreo/</t>
  </si>
  <si>
    <t>R.41: Se alienta el incrementan las iniciativas ciudadanas para desarrollar buenas prácticas y acciones para el cuidado del ambiente.</t>
  </si>
  <si>
    <t xml:space="preserve">R.42: Implementar y/o mejorar los mecanismos para el acceso a la justicia ambiental. </t>
  </si>
  <si>
    <t xml:space="preserve">R.50: Desarrollar e Implementar un Sistema de Monitoreo, Seguimiento y Evaluación, que permita identificar el avance en la implementación de la GRD en el territorio, el Plan Nacional de Gestión del Riesgo de Desastres </t>
  </si>
  <si>
    <t>R.52:  Fortalecer y actualizar el marco normativo de la GRD para facilitar su implementación en los tres niveles de gobierno, alineando la Ley Orgánica de Gobiernos Regionales y Ley Orgánica de Municipalidades a la Ley del SINAGERD.</t>
  </si>
  <si>
    <t>R.12: Enfoque de gestión orientada a resultados para mejorar la eficacia y eficiencia de la distribución de los recursos y la calidad del gasto, con un efectivo control presupuestal.</t>
  </si>
  <si>
    <t>DIMENSIÓN SOCIAL</t>
  </si>
  <si>
    <t xml:space="preserve">R.1: Revertir la situación de virtual recesión en que se encuentra el sector </t>
  </si>
  <si>
    <t xml:space="preserve">R.2: Incrementar el número, permanencia y satisfacción de las y los  visitantes extranjeros </t>
  </si>
  <si>
    <t>R.3: Incremento de la oferta exportada no tradicional y el número de productores involucrados.</t>
  </si>
  <si>
    <t>R.4: Incrementar la oferta con certificación de origen y de calidad.</t>
  </si>
  <si>
    <t>R.5: Contar con un Plan Nacional para la promoción y sostenimiento de las unidades económicas urbanas de pequeña escala para que mejoren su producción y acceso a los mercados.</t>
  </si>
  <si>
    <t>R.6: Apoyar la actividad de las pequeñas y medianas unidades productivas urbanas para que actuen dentro del marco de la formalidad.</t>
  </si>
  <si>
    <t>R.7: Potenciar los parques industriales articulados a propuestas de desarrollo económico local.</t>
  </si>
  <si>
    <t>R.8: Mejora de la conectividad nacional en telefonía móvil e internet.</t>
  </si>
  <si>
    <t xml:space="preserve">R.9: Mejora de la red vial nacional departamental y vecinal en extensión y  estado de conservación. </t>
  </si>
  <si>
    <t xml:space="preserve">R.10: Incremento del tráfico aéreo de personas y carga. </t>
  </si>
  <si>
    <t xml:space="preserve">R.11: Mejora en la eficacia y eficiencia del gasto público. </t>
  </si>
  <si>
    <t xml:space="preserve">R.12: Mejora en la eficacia y eficiencia del gasto corriente. </t>
  </si>
  <si>
    <t xml:space="preserve">R.13: Mejora en la eficacia y eficiencia del gasto de inversión. </t>
  </si>
  <si>
    <t xml:space="preserve">R.14: Gasto público contribuye a reducir las desigualdades sociales y territoriales. </t>
  </si>
  <si>
    <t xml:space="preserve">R.15: Reducir la evasión tributaria en materia de IGV y la evasión de impuesto a la renta en empresas y personas naturales. (para el caso de la Amazonía se sigue manteniendo la exoneración tributaría). </t>
  </si>
  <si>
    <t>R.16: Mejorar las contribuciones sociales y los ingresos no tributarios.</t>
  </si>
  <si>
    <t>R.17: Mejora en los niveles de ingreso y condiciones de empleo de la PEA-O (formalización del trabajo). Asimismo, mejora del sistema de certificación para el trabajo fortaleciendo programas de acceso a oportunidades al primer empleo de los y las jóvenes.</t>
  </si>
  <si>
    <t>R.18: Contribuir a que mejoren la generación de oportunidades de empleo entre hombres y mujeres.</t>
  </si>
  <si>
    <t xml:space="preserve">R.19: Reducción de los niveles de informalidad laboral mediante la capacitación laboral en emprendimientos reconociendo los diversos contextos del país urbano y rural fomentando fondos concursables en los diversos niveles de gobierno en articulación con las universidades. </t>
  </si>
  <si>
    <t>R.20: Reducción de la pobreza monetaria extrema a no más del 2.5% en cualquier región del país.  Ninguna región con pobreza extrema rural mayor al 5%.</t>
  </si>
  <si>
    <t>R.21: Reducción de la pobreza monetaria total a no más del 15% al 2021. Con atención principal en hogares con NNA y PAM.</t>
  </si>
  <si>
    <t>R.22: Reducción de la "brecha de pobreza monetaria".</t>
  </si>
  <si>
    <t>R.23: Reducción de la proporción de personas viviendo en hogares con al menos una NBI.</t>
  </si>
  <si>
    <t>R.24: Crecimiento medio anual de la economía peruana no menor al 4.5% anual.</t>
  </si>
  <si>
    <t>R.25:  Agricultores familiares cuentan con recursos para  mejorar su nivel de vida y su actividad productiva</t>
  </si>
  <si>
    <t xml:space="preserve">R.26: Agricultores familiares cuentan con conocimientos y capacidades requeridos para producir sosteniblemente, valorando y aplicando  los conocimientos ancestrales. </t>
  </si>
  <si>
    <t xml:space="preserve">R.27: Fortalecer las formas asociativas, organizativas y gremiales de los agricultores familiares. </t>
  </si>
  <si>
    <t>R.28: Mejorar el acceso de los  agricultores familiares a los mercados locales, regionales, nacionales e  internacionales.</t>
  </si>
  <si>
    <t>R.29:  Garantizar  la disponibilidad de alimentos y asegurar su  acceso para toda la población, preferentemente la más vulnerable.</t>
  </si>
  <si>
    <t>R.30: Territorios rurales  cuentan con  servicios públicos para apoyar la actividad productiva, el acceso a mercados y  el buen uso de los recursos naturales.</t>
  </si>
  <si>
    <t>R.31: Contribuir en cerrar las  brechas de acceso a oportunidades de trabajo decente  e inclusión económica de jóvenes mujeres, adultos mayores y población vulnerable.</t>
  </si>
  <si>
    <t>R.32: Se cuenta con sistemas  públicos de información agraria funcionando y accesibles a los agricultores.</t>
  </si>
  <si>
    <t>R.33: Mejorar la institucionalidad del sector agrario y rural.</t>
  </si>
  <si>
    <t>R.34: Gasto público se ejecuta respondiendo a criterios de equidad e inclusión.</t>
  </si>
  <si>
    <t>R.35: Estado protege los derechos de las comunidades campesinas y nativas y de los agricultores así como los conocimientos tradicionales.</t>
  </si>
  <si>
    <r>
      <t xml:space="preserve">En el 2014, 106'673,782 y 69'170,368 (64.8%)
</t>
    </r>
    <r>
      <rPr>
        <b/>
        <sz val="10"/>
        <rFont val="Calibri"/>
        <family val="2"/>
        <scheme val="minor"/>
      </rPr>
      <t>Superficie Total cubierta por Bosques:</t>
    </r>
    <r>
      <rPr>
        <sz val="10"/>
        <rFont val="Calibri"/>
        <family val="2"/>
        <scheme val="minor"/>
      </rPr>
      <t xml:space="preserve"> 69'264,632 ha.: Bosques húmedos de colina baja y lomada (28'223,906 ha.), B. húmedos de terraza baja y media (10'692,376 ha.), Aguajal (6'113,610 ha.), B. húmedo terraza alta (4'961,379 ha.), Cochas (9,951 ha.), B. húmedo de colina alta (3'098,192), B. Húmedo de montaña (16'071,259 ha.).
</t>
    </r>
    <r>
      <rPr>
        <b/>
        <sz val="10"/>
        <rFont val="Calibri"/>
        <family val="2"/>
        <scheme val="minor"/>
      </rPr>
      <t>Capacidad Potencial de Bosques amazónicos</t>
    </r>
    <r>
      <rPr>
        <sz val="10"/>
        <rFont val="Calibri"/>
        <family val="2"/>
        <scheme val="minor"/>
      </rPr>
      <t>: Bosques Áreas naturales (16,175,285), Bosques sin status definido (15 321 821),  Bosques de comunidades nativas (11 522 920), Bosques de producción permanente (8 867 337), Bosques en concesiones maderables (7 163 414), Bosques en humedales (3 199 697), Bosques en áreas de conservación regional (2 042 533), Bosques en reservas territoriales (1 687 763), Bosques en concesiones de castaña y shiringa (850 000),  Bosques en concesiones para conservación (797 992), Bosques en comunidades campesinas (733 495), Bosques en predios rurales (610 544), Bosques para reforestación (123 122).</t>
    </r>
  </si>
  <si>
    <r>
      <t xml:space="preserve">Número de conexiones </t>
    </r>
    <r>
      <rPr>
        <sz val="10"/>
        <rFont val="Arial"/>
        <family val="2"/>
      </rPr>
      <t>anualizado: Total, Sedapal, EPS Grandes, EPS Medianas, EPS Pequeñas</t>
    </r>
  </si>
  <si>
    <r>
      <t xml:space="preserve">Número de Municipalidades que informan </t>
    </r>
    <r>
      <rPr>
        <sz val="10"/>
        <rFont val="Arial"/>
        <family val="2"/>
      </rPr>
      <t xml:space="preserve">anualmente sobre la difusión de resultados de análisis del agua potable </t>
    </r>
  </si>
  <si>
    <r>
      <t xml:space="preserve">Número de Municipalidades que informan </t>
    </r>
    <r>
      <rPr>
        <sz val="10"/>
        <rFont val="Arial"/>
        <family val="2"/>
      </rPr>
      <t>anualmente sobre el tratamiento que recibe el agua para consumo humano</t>
    </r>
  </si>
  <si>
    <r>
      <t>2015:</t>
    </r>
    <r>
      <rPr>
        <b/>
        <sz val="10"/>
        <rFont val="Calibri"/>
        <family val="2"/>
        <scheme val="minor"/>
      </rPr>
      <t xml:space="preserve"> </t>
    </r>
    <r>
      <rPr>
        <sz val="10"/>
        <rFont val="Calibri"/>
        <family val="2"/>
        <scheme val="minor"/>
      </rPr>
      <t xml:space="preserve">Hogares rurales se abastecen de red pública 69.5% </t>
    </r>
  </si>
  <si>
    <r>
      <t>2015</t>
    </r>
    <r>
      <rPr>
        <b/>
        <sz val="10"/>
        <rFont val="Calibri"/>
        <family val="2"/>
        <scheme val="minor"/>
      </rPr>
      <t>:</t>
    </r>
    <r>
      <rPr>
        <sz val="10"/>
        <rFont val="Calibri"/>
        <family val="2"/>
        <scheme val="minor"/>
      </rPr>
      <t xml:space="preserve"> Red pública en su vivienda o edificio 70.1%</t>
    </r>
  </si>
  <si>
    <r>
      <t xml:space="preserve">Número y monto devengado en PIPs </t>
    </r>
    <r>
      <rPr>
        <b/>
        <sz val="10"/>
        <rFont val="Calibri"/>
        <family val="2"/>
        <scheme val="minor"/>
      </rPr>
      <t>con ejecución concluida</t>
    </r>
    <r>
      <rPr>
        <sz val="10"/>
        <rFont val="Calibri"/>
        <family val="2"/>
        <scheme val="minor"/>
      </rPr>
      <t xml:space="preserve"> en los años anteriores, según situación del proyecto al inicio del nuevo año fiscal y si cuentan o no con informe de cierre.</t>
    </r>
  </si>
  <si>
    <r>
      <t xml:space="preserve"> Número y monto devengado en PIP </t>
    </r>
    <r>
      <rPr>
        <b/>
        <sz val="10"/>
        <rFont val="Calibri"/>
        <family val="2"/>
        <scheme val="minor"/>
      </rPr>
      <t>con ejecución iniciada</t>
    </r>
    <r>
      <rPr>
        <sz val="10"/>
        <rFont val="Calibri"/>
        <family val="2"/>
        <scheme val="minor"/>
      </rPr>
      <t xml:space="preserve"> en los años anteriores y que al inicio del nuevo año fiscal se encuentran: </t>
    </r>
  </si>
  <si>
    <t>R.16: Se mejora la nutrición de las personas adultas mayores</t>
  </si>
  <si>
    <t>Porcentaje de madre de niños de 6 a 8 meses, asisten a sesión demostrativa de alimentos</t>
  </si>
  <si>
    <t>MINSA - Base de Datos del Sistema CNV en línea al 08 de setiembre 2025.</t>
  </si>
  <si>
    <t xml:space="preserve">Centro Nacional de Epidemiologia, Prevención y Control de Enfermedades – MINSA. (*) Hasta la SE 35 - 2025
</t>
  </si>
  <si>
    <t xml:space="preserve">Centro Nacional de Epidemiologia, Prevención y Control de Enfermedades – MINSA. (*) Hasta la SE 35 - 2025
</t>
  </si>
  <si>
    <t>Centro Nacional de Epidemiologia, Prevención y Control de Enfermedades – MINSA. Sisitema de Vigilancia de Muerte Fetal y Neonatal (*) Hasta la SE 52 - 2025</t>
  </si>
  <si>
    <t>AGS.35.17</t>
  </si>
  <si>
    <t>AGS.35.18</t>
  </si>
  <si>
    <t>AGS.35.19</t>
  </si>
  <si>
    <t>(3,0)</t>
  </si>
  <si>
    <t>(2,2)</t>
  </si>
  <si>
    <t>(2,3)</t>
  </si>
  <si>
    <t>(2,1)</t>
  </si>
  <si>
    <t>Prevalencia de la violencia física contra las mujeres jóvenes de 15 a 19 años de edad de parte de su esposo o compañero.</t>
  </si>
  <si>
    <t>Prevalencia de la violencia sexual contra las mujeres jóvenes de 15 a 19 años de edad de parte de su esposo o compañero.</t>
  </si>
  <si>
    <t>Prevalencia de la violencia psicológica y/o verbal contra las mujeres jóvenes de 15 a 19 años de edad de parte de su esposo o compañero.</t>
  </si>
  <si>
    <t xml:space="preserve">INEI ENDES, 2024 </t>
  </si>
  <si>
    <t>INEI: Avance Coyuntural - junio 2025.</t>
  </si>
  <si>
    <t>R.35.  Incremento de mujeres de 15 años a más libres de violencia en cualquiera de sus modalidades: física, psicológica, sexual, económica, trata de personas y acoso sexual, entre otras.</t>
  </si>
  <si>
    <r>
      <t xml:space="preserve">% Uso actual de </t>
    </r>
    <r>
      <rPr>
        <u/>
        <sz val="10"/>
        <rFont val="Calibri"/>
        <family val="2"/>
        <scheme val="minor"/>
      </rPr>
      <t>métodos modernos</t>
    </r>
    <r>
      <rPr>
        <sz val="10"/>
        <rFont val="Calibri"/>
        <family val="2"/>
        <scheme val="minor"/>
      </rPr>
      <t xml:space="preserve"> de planificación familiar entre las </t>
    </r>
    <r>
      <rPr>
        <u/>
        <sz val="10"/>
        <rFont val="Calibri"/>
        <family val="2"/>
        <scheme val="minor"/>
      </rPr>
      <t>mujeres sexualmente activas</t>
    </r>
    <r>
      <rPr>
        <sz val="10"/>
        <rFont val="Calibri"/>
        <family val="2"/>
        <scheme val="minor"/>
      </rPr>
      <t xml:space="preserve"> de 15 a 49 años según tipo  y grupo de edad</t>
    </r>
  </si>
  <si>
    <r>
      <t xml:space="preserve">% Uso actual de </t>
    </r>
    <r>
      <rPr>
        <u/>
        <sz val="10"/>
        <rFont val="Calibri"/>
        <family val="2"/>
        <scheme val="minor"/>
      </rPr>
      <t>métodos modernos</t>
    </r>
    <r>
      <rPr>
        <sz val="10"/>
        <rFont val="Calibri"/>
        <family val="2"/>
        <scheme val="minor"/>
      </rPr>
      <t xml:space="preserve"> de planificación familiar entre las </t>
    </r>
    <r>
      <rPr>
        <u/>
        <sz val="10"/>
        <rFont val="Calibri"/>
        <family val="2"/>
        <scheme val="minor"/>
      </rPr>
      <t>mujeres actualmente unidas</t>
    </r>
    <r>
      <rPr>
        <sz val="10"/>
        <rFont val="Calibri"/>
        <family val="2"/>
        <scheme val="minor"/>
      </rPr>
      <t xml:space="preserve"> de 15 a 49 años según tipo  y grupo de edad</t>
    </r>
  </si>
  <si>
    <r>
      <t xml:space="preserve">% de niños y niñas de 6 a 35 meses con anemia, </t>
    </r>
    <r>
      <rPr>
        <u/>
        <sz val="10"/>
        <rFont val="Calibri"/>
        <family val="2"/>
        <scheme val="minor"/>
      </rPr>
      <t>según grupos de edad</t>
    </r>
    <r>
      <rPr>
        <sz val="10"/>
        <rFont val="Calibri"/>
        <family val="2"/>
        <scheme val="minor"/>
      </rPr>
      <t xml:space="preserve"> (ANEMIA SEGÚN NUEVA DIRECTRIZ OMS 2024/ RM 251-2024-MINSA)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</si>
</sst>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 #,##0.00_ ;_ * \-#,##0.00_ ;_ * &quot;-&quot;??_ ;_ @_ "/>
    <numFmt numFmtId="165" formatCode="_-* #,##0.00\ _€_-;\-* #,##0.00\ _€_-;_-* &quot;-&quot;??\ _€_-;_-@_-"/>
    <numFmt numFmtId="166" formatCode="#,##0.0"/>
    <numFmt numFmtId="167" formatCode="0.0%"/>
    <numFmt numFmtId="168" formatCode="0.0"/>
    <numFmt numFmtId="169" formatCode="###0.0"/>
    <numFmt numFmtId="170" formatCode="_-* #,##0\ _€_-;\-* #,##0\ _€_-;_-* &quot;-&quot;??\ _€_-;_-@_-"/>
    <numFmt numFmtId="171" formatCode="_-* #,##0.0\ _€_-;\-* #,##0.0\ _€_-;_-* &quot;-&quot;??\ _€_-;_-@_-"/>
    <numFmt numFmtId="172" formatCode="General_)"/>
    <numFmt numFmtId="173" formatCode="#.00"/>
    <numFmt numFmtId="174" formatCode="#\,##0.00"/>
    <numFmt numFmtId="175" formatCode="_-* #,##0.00\ _P_t_s_-;\-* #,##0.00\ _P_t_s_-;_-* &quot;-&quot;??\ _P_t_s_-;_-@_-"/>
    <numFmt numFmtId="176" formatCode="&quot;$&quot;#.00"/>
    <numFmt numFmtId="177" formatCode="_([$€]\ * #,##0.00_);_([$€]\ * \(#,##0.00\);_([$€]\ * &quot;-&quot;??_);_(@_)"/>
    <numFmt numFmtId="179" formatCode="#,##0.00_ ;\-#,##0.00\ "/>
    <numFmt numFmtId="180" formatCode="#,##0.000"/>
    <numFmt numFmtId="181" formatCode="#,##0.000_ ;\-#,##0.000\ "/>
    <numFmt numFmtId="182" formatCode="#,##0_ ;\-#,##0\ "/>
    <numFmt numFmtId="183" formatCode="0.000"/>
    <numFmt numFmtId="184" formatCode="#,##0__"/>
    <numFmt numFmtId="185" formatCode="#,##0____"/>
  </numFmts>
  <fonts count="44" x14ac:knownFonts="1">
    <font>
      <sz val="11"/>
      <color theme="1"/>
      <name val="Calibri"/>
      <family val="2"/>
      <scheme val="minor"/>
    </font>
    <font>
      <sz val="9"/>
      <color theme="1"/>
      <name val="Arial Narrow"/>
      <family val="2"/>
    </font>
    <font>
      <sz val="10"/>
      <name val="Arial"/>
      <family val="2"/>
    </font>
    <font>
      <sz val="11"/>
      <color theme="1"/>
      <name val="Calibri"/>
      <family val="2"/>
      <scheme val="minor"/>
    </font>
    <font>
      <sz val="11"/>
      <color rgb="FFFF0000"/>
      <name val="Calibri"/>
      <family val="2"/>
      <scheme val="minor"/>
    </font>
    <font>
      <b/>
      <sz val="18"/>
      <color indexed="56"/>
      <name val="Cambria"/>
      <family val="2"/>
    </font>
    <font>
      <sz val="10"/>
      <name val="Arial"/>
      <family val="2"/>
    </font>
    <font>
      <b/>
      <u/>
      <sz val="8"/>
      <name val="Tms Rmn"/>
    </font>
    <font>
      <sz val="8"/>
      <name val="Helv"/>
    </font>
    <font>
      <sz val="1"/>
      <color indexed="8"/>
      <name val="Courier"/>
      <family val="3"/>
    </font>
    <font>
      <b/>
      <sz val="1"/>
      <color indexed="8"/>
      <name val="Courier"/>
      <family val="3"/>
    </font>
    <font>
      <i/>
      <sz val="1"/>
      <color indexed="8"/>
      <name val="Courier"/>
      <family val="3"/>
    </font>
    <font>
      <sz val="10"/>
      <color theme="1"/>
      <name val="Arial"/>
      <family val="2"/>
    </font>
    <font>
      <b/>
      <i/>
      <sz val="8"/>
      <name val="Tms Rmn"/>
    </font>
    <font>
      <b/>
      <sz val="8"/>
      <name val="Tms Rmn"/>
    </font>
    <font>
      <sz val="8"/>
      <name val="Calibri"/>
      <family val="2"/>
      <scheme val="minor"/>
    </font>
    <font>
      <u/>
      <sz val="11"/>
      <color theme="10"/>
      <name val="Calibri"/>
      <family val="2"/>
      <scheme val="minor"/>
    </font>
    <font>
      <sz val="10"/>
      <name val="Arial Narrow"/>
      <family val="2"/>
    </font>
    <font>
      <sz val="9"/>
      <color indexed="81"/>
      <name val="Tahoma"/>
      <family val="2"/>
    </font>
    <font>
      <b/>
      <sz val="9"/>
      <color indexed="81"/>
      <name val="Tahoma"/>
      <family val="2"/>
    </font>
    <font>
      <b/>
      <sz val="10"/>
      <name val="Calibri"/>
      <family val="2"/>
      <scheme val="minor"/>
    </font>
    <font>
      <sz val="10"/>
      <name val="Calibri"/>
      <family val="2"/>
      <scheme val="minor"/>
    </font>
    <font>
      <sz val="10"/>
      <name val="Calibri"/>
      <family val="2"/>
    </font>
    <font>
      <u/>
      <sz val="11"/>
      <color theme="10"/>
      <name val="Calibri"/>
      <family val="2"/>
    </font>
    <font>
      <u/>
      <sz val="10"/>
      <name val="Calibri"/>
      <family val="2"/>
      <scheme val="minor"/>
    </font>
    <font>
      <sz val="10"/>
      <color theme="1"/>
      <name val="Calibri"/>
      <family val="2"/>
      <scheme val="minor"/>
    </font>
    <font>
      <sz val="10"/>
      <color rgb="FF000000"/>
      <name val="Arial"/>
      <family val="2"/>
    </font>
    <font>
      <b/>
      <sz val="10"/>
      <name val="Cambria"/>
      <family val="1"/>
    </font>
    <font>
      <sz val="10"/>
      <color theme="0"/>
      <name val="Calibri"/>
      <family val="2"/>
      <scheme val="minor"/>
    </font>
    <font>
      <b/>
      <sz val="10"/>
      <color theme="0"/>
      <name val="Calibri"/>
      <family val="2"/>
      <scheme val="minor"/>
    </font>
    <font>
      <sz val="10"/>
      <name val="Segoe UI Symbol"/>
      <family val="2"/>
    </font>
    <font>
      <sz val="10"/>
      <color indexed="8"/>
      <name val="MS Sans Serif"/>
      <family val="2"/>
    </font>
    <font>
      <b/>
      <u/>
      <sz val="10"/>
      <name val="Calibri"/>
      <family val="2"/>
      <scheme val="minor"/>
    </font>
    <font>
      <sz val="10"/>
      <color theme="1" tint="4.9989318521683403E-2"/>
      <name val="Calibri"/>
      <family val="2"/>
      <scheme val="minor"/>
    </font>
    <font>
      <sz val="10"/>
      <color theme="1" tint="4.9989318521683403E-2"/>
      <name val="Arial"/>
      <family val="2"/>
    </font>
    <font>
      <sz val="10"/>
      <color theme="1" tint="4.9989318521683403E-2"/>
      <name val="Arial Narrow"/>
      <family val="2"/>
    </font>
    <font>
      <sz val="10"/>
      <color theme="1" tint="4.9989318521683403E-2"/>
      <name val="Calibri"/>
      <family val="2"/>
    </font>
    <font>
      <b/>
      <sz val="10"/>
      <color theme="1" tint="4.9989318521683403E-2"/>
      <name val="Calibri"/>
      <family val="2"/>
      <scheme val="minor"/>
    </font>
    <font>
      <sz val="10"/>
      <color theme="1" tint="4.9989318521683403E-2"/>
      <name val="Verdana"/>
      <family val="2"/>
    </font>
    <font>
      <sz val="10"/>
      <color theme="1" tint="4.9989318521683403E-2"/>
      <name val="Calibri Light"/>
      <family val="2"/>
      <scheme val="major"/>
    </font>
    <font>
      <b/>
      <sz val="10"/>
      <color theme="1" tint="4.9989318521683403E-2"/>
      <name val="Cambria"/>
      <family val="1"/>
    </font>
    <font>
      <sz val="10"/>
      <color theme="1" tint="4.9989318521683403E-2"/>
      <name val="Calibri Light"/>
      <family val="2"/>
    </font>
    <font>
      <sz val="10"/>
      <color theme="1" tint="4.9989318521683403E-2"/>
      <name val="Segoe UI Symbol"/>
      <family val="2"/>
    </font>
    <font>
      <b/>
      <sz val="7"/>
      <color theme="1" tint="4.9989318521683403E-2"/>
      <name val="Arial Narrow"/>
      <family val="2"/>
    </font>
  </fonts>
  <fills count="19">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gray125">
        <fgColor indexed="8"/>
      </patternFill>
    </fill>
    <fill>
      <patternFill patternType="solid">
        <fgColor theme="5" tint="0.59999389629810485"/>
        <bgColor indexed="64"/>
      </patternFill>
    </fill>
    <fill>
      <patternFill patternType="solid">
        <fgColor rgb="FFFFFFFF"/>
        <bgColor indexed="64"/>
      </patternFill>
    </fill>
    <fill>
      <patternFill patternType="solid">
        <fgColor rgb="FF92D050"/>
        <bgColor indexed="64"/>
      </patternFill>
    </fill>
    <fill>
      <patternFill patternType="solid">
        <fgColor rgb="FF66FFFF"/>
        <bgColor indexed="64"/>
      </patternFill>
    </fill>
    <fill>
      <patternFill patternType="solid">
        <fgColor rgb="FFFF9900"/>
        <bgColor indexed="64"/>
      </patternFill>
    </fill>
    <fill>
      <patternFill patternType="solid">
        <fgColor rgb="FFFF00FF"/>
        <bgColor indexed="64"/>
      </patternFill>
    </fill>
    <fill>
      <patternFill patternType="solid">
        <fgColor rgb="FF00FF00"/>
        <bgColor indexed="64"/>
      </patternFill>
    </fill>
    <fill>
      <patternFill patternType="solid">
        <fgColor theme="0" tint="-0.14999847407452621"/>
        <bgColor indexed="64"/>
      </patternFill>
    </fill>
    <fill>
      <patternFill patternType="solid">
        <fgColor rgb="FFC41E1E"/>
        <bgColor indexed="64"/>
      </patternFill>
    </fill>
    <fill>
      <patternFill patternType="solid">
        <fgColor theme="0" tint="-0.249977111117893"/>
        <bgColor indexed="64"/>
      </patternFill>
    </fill>
    <fill>
      <patternFill patternType="solid">
        <fgColor theme="2" tint="-0.749992370372631"/>
        <bgColor indexed="64"/>
      </patternFill>
    </fill>
    <fill>
      <patternFill patternType="solid">
        <fgColor theme="1" tint="0.14999847407452621"/>
        <bgColor indexed="64"/>
      </patternFill>
    </fill>
    <fill>
      <patternFill patternType="solid">
        <fgColor theme="0" tint="-0.34998626667073579"/>
        <bgColor indexed="64"/>
      </patternFill>
    </fill>
  </fills>
  <borders count="3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auto="1"/>
      </left>
      <right/>
      <top/>
      <bottom style="medium">
        <color indexed="64"/>
      </bottom>
      <diagonal/>
    </border>
    <border>
      <left style="thick">
        <color auto="1"/>
      </left>
      <right/>
      <top style="medium">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3">
    <xf numFmtId="0" fontId="0" fillId="0" borderId="0"/>
    <xf numFmtId="164" fontId="1" fillId="0" borderId="0" applyFont="0" applyFill="0" applyBorder="0" applyAlignment="0" applyProtection="0"/>
    <xf numFmtId="0" fontId="2" fillId="0" borderId="0"/>
    <xf numFmtId="9" fontId="3" fillId="0" borderId="0" applyFont="0" applyFill="0" applyBorder="0" applyAlignment="0" applyProtection="0"/>
    <xf numFmtId="0" fontId="5" fillId="0" borderId="0" applyNumberFormat="0" applyFill="0" applyBorder="0" applyAlignment="0" applyProtection="0"/>
    <xf numFmtId="165" fontId="3" fillId="0" borderId="0" applyFont="0" applyFill="0" applyBorder="0" applyAlignment="0" applyProtection="0"/>
    <xf numFmtId="0" fontId="6" fillId="0" borderId="0"/>
    <xf numFmtId="0" fontId="2" fillId="0" borderId="0"/>
    <xf numFmtId="164" fontId="6" fillId="0" borderId="0" applyFont="0" applyFill="0" applyBorder="0" applyAlignment="0" applyProtection="0"/>
    <xf numFmtId="0" fontId="2" fillId="0" borderId="0"/>
    <xf numFmtId="172" fontId="7" fillId="0" borderId="0"/>
    <xf numFmtId="172" fontId="8" fillId="0" borderId="0"/>
    <xf numFmtId="0" fontId="9" fillId="0" borderId="0">
      <protection locked="0"/>
    </xf>
    <xf numFmtId="0" fontId="10" fillId="0" borderId="0">
      <protection locked="0"/>
    </xf>
    <xf numFmtId="0" fontId="10" fillId="0" borderId="0">
      <protection locked="0"/>
    </xf>
    <xf numFmtId="0" fontId="9" fillId="0" borderId="0">
      <protection locked="0"/>
    </xf>
    <xf numFmtId="0" fontId="9" fillId="0" borderId="0">
      <protection locked="0"/>
    </xf>
    <xf numFmtId="0" fontId="11" fillId="0" borderId="0">
      <protection locked="0"/>
    </xf>
    <xf numFmtId="0" fontId="9" fillId="0" borderId="0">
      <protection locked="0"/>
    </xf>
    <xf numFmtId="0" fontId="9" fillId="0" borderId="0">
      <protection locked="0"/>
    </xf>
    <xf numFmtId="0" fontId="9" fillId="0" borderId="0">
      <protection locked="0"/>
    </xf>
    <xf numFmtId="0" fontId="11" fillId="0" borderId="0">
      <protection locked="0"/>
    </xf>
    <xf numFmtId="173" fontId="9" fillId="0" borderId="0">
      <protection locked="0"/>
    </xf>
    <xf numFmtId="174" fontId="9" fillId="0" borderId="0">
      <protection locked="0"/>
    </xf>
    <xf numFmtId="175" fontId="2" fillId="0" borderId="0" applyFont="0" applyFill="0" applyBorder="0" applyAlignment="0" applyProtection="0"/>
    <xf numFmtId="43"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76" fontId="9" fillId="0" borderId="0">
      <protection locked="0"/>
    </xf>
    <xf numFmtId="0" fontId="12" fillId="0" borderId="0"/>
    <xf numFmtId="0" fontId="2" fillId="0" borderId="0"/>
    <xf numFmtId="0" fontId="3" fillId="0" borderId="0"/>
    <xf numFmtId="172" fontId="13" fillId="0" borderId="0"/>
    <xf numFmtId="172" fontId="14" fillId="5" borderId="0"/>
    <xf numFmtId="172" fontId="14"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0" fontId="16" fillId="0" borderId="0" applyNumberFormat="0" applyFill="0" applyBorder="0" applyAlignment="0" applyProtection="0"/>
    <xf numFmtId="0" fontId="23" fillId="0" borderId="0" applyNumberFormat="0" applyFill="0" applyBorder="0" applyAlignment="0" applyProtection="0">
      <alignment vertical="top"/>
      <protection locked="0"/>
    </xf>
    <xf numFmtId="0" fontId="31" fillId="0" borderId="0"/>
    <xf numFmtId="0" fontId="2" fillId="0" borderId="0"/>
    <xf numFmtId="0" fontId="3" fillId="0" borderId="0"/>
    <xf numFmtId="0" fontId="3" fillId="0" borderId="0"/>
    <xf numFmtId="0" fontId="2" fillId="0" borderId="0"/>
    <xf numFmtId="0" fontId="2" fillId="0" borderId="0" applyBorder="0"/>
    <xf numFmtId="0" fontId="3" fillId="0" borderId="0"/>
    <xf numFmtId="0" fontId="2" fillId="0" borderId="0"/>
    <xf numFmtId="0" fontId="2" fillId="0" borderId="0"/>
    <xf numFmtId="0" fontId="2" fillId="0" borderId="0"/>
    <xf numFmtId="0" fontId="2" fillId="0" borderId="0"/>
    <xf numFmtId="0" fontId="2" fillId="0" borderId="0"/>
  </cellStyleXfs>
  <cellXfs count="506">
    <xf numFmtId="0" fontId="0" fillId="0" borderId="0" xfId="0"/>
    <xf numFmtId="0" fontId="20" fillId="2" borderId="16" xfId="0" applyFont="1" applyFill="1" applyBorder="1" applyAlignment="1">
      <alignment horizontal="center" vertical="center" wrapText="1"/>
    </xf>
    <xf numFmtId="167" fontId="21" fillId="2" borderId="8"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166" fontId="21" fillId="2" borderId="8" xfId="0" applyNumberFormat="1" applyFont="1" applyFill="1" applyBorder="1" applyAlignment="1">
      <alignment horizontal="center" vertical="center" wrapText="1"/>
    </xf>
    <xf numFmtId="0" fontId="21" fillId="2" borderId="8" xfId="0" applyFont="1" applyFill="1" applyBorder="1" applyAlignment="1">
      <alignment horizontal="center" vertical="center" wrapText="1"/>
    </xf>
    <xf numFmtId="168" fontId="21" fillId="2" borderId="8" xfId="0" applyNumberFormat="1" applyFont="1" applyFill="1" applyBorder="1" applyAlignment="1">
      <alignment horizontal="center" vertical="center" wrapText="1"/>
    </xf>
    <xf numFmtId="3" fontId="21" fillId="2" borderId="8" xfId="0" applyNumberFormat="1" applyFont="1" applyFill="1" applyBorder="1" applyAlignment="1">
      <alignment horizontal="center" vertical="center" wrapText="1"/>
    </xf>
    <xf numFmtId="9" fontId="21" fillId="2" borderId="8" xfId="0" applyNumberFormat="1" applyFont="1" applyFill="1" applyBorder="1" applyAlignment="1">
      <alignment horizontal="center" vertical="center" wrapText="1"/>
    </xf>
    <xf numFmtId="4" fontId="21" fillId="2" borderId="8" xfId="0" applyNumberFormat="1" applyFont="1" applyFill="1" applyBorder="1" applyAlignment="1">
      <alignment horizontal="center" vertical="center" wrapText="1"/>
    </xf>
    <xf numFmtId="168" fontId="22" fillId="2" borderId="8" xfId="0" applyNumberFormat="1" applyFont="1" applyFill="1" applyBorder="1" applyAlignment="1">
      <alignment horizontal="center" vertical="center" wrapText="1"/>
    </xf>
    <xf numFmtId="10" fontId="21" fillId="2" borderId="8" xfId="0" applyNumberFormat="1" applyFont="1" applyFill="1" applyBorder="1" applyAlignment="1">
      <alignment horizontal="center" vertical="center" wrapText="1"/>
    </xf>
    <xf numFmtId="170" fontId="21" fillId="2" borderId="8" xfId="5" applyNumberFormat="1" applyFont="1" applyFill="1" applyBorder="1" applyAlignment="1">
      <alignment horizontal="center" vertical="center" wrapText="1"/>
    </xf>
    <xf numFmtId="167" fontId="21" fillId="2" borderId="8" xfId="3" applyNumberFormat="1" applyFont="1" applyFill="1" applyBorder="1" applyAlignment="1">
      <alignment horizontal="center" vertical="center" wrapText="1"/>
    </xf>
    <xf numFmtId="171" fontId="21" fillId="2" borderId="8" xfId="5" applyNumberFormat="1" applyFont="1" applyFill="1" applyBorder="1" applyAlignment="1">
      <alignment horizontal="center" vertical="center" wrapText="1"/>
    </xf>
    <xf numFmtId="170" fontId="21" fillId="2" borderId="8" xfId="5" applyNumberFormat="1" applyFont="1" applyFill="1" applyBorder="1" applyAlignment="1">
      <alignment vertical="center" wrapText="1"/>
    </xf>
    <xf numFmtId="0" fontId="21" fillId="2" borderId="8" xfId="0" applyFont="1" applyFill="1" applyBorder="1" applyAlignment="1">
      <alignment horizontal="left" vertical="center" wrapText="1"/>
    </xf>
    <xf numFmtId="0" fontId="21" fillId="2" borderId="8" xfId="0" applyFont="1" applyFill="1" applyBorder="1" applyAlignment="1">
      <alignment horizontal="right" vertical="center" wrapText="1"/>
    </xf>
    <xf numFmtId="0" fontId="21" fillId="2" borderId="8" xfId="0" applyFont="1" applyFill="1" applyBorder="1" applyAlignment="1">
      <alignment vertical="center" wrapText="1"/>
    </xf>
    <xf numFmtId="171" fontId="21" fillId="2" borderId="8" xfId="5" applyNumberFormat="1" applyFont="1" applyFill="1" applyBorder="1" applyAlignment="1">
      <alignment vertical="center" wrapText="1"/>
    </xf>
    <xf numFmtId="0" fontId="21" fillId="0" borderId="8" xfId="0" applyFont="1" applyBorder="1" applyAlignment="1">
      <alignment vertical="center" wrapText="1"/>
    </xf>
    <xf numFmtId="3" fontId="21" fillId="2" borderId="8" xfId="1" applyNumberFormat="1" applyFont="1" applyFill="1" applyBorder="1" applyAlignment="1">
      <alignment horizontal="center" vertical="center"/>
    </xf>
    <xf numFmtId="168" fontId="22" fillId="2" borderId="8" xfId="0" applyNumberFormat="1" applyFont="1" applyFill="1" applyBorder="1" applyAlignment="1">
      <alignment horizontal="center" vertical="center"/>
    </xf>
    <xf numFmtId="179" fontId="21" fillId="2" borderId="8" xfId="5" applyNumberFormat="1" applyFont="1" applyFill="1" applyBorder="1" applyAlignment="1">
      <alignment horizontal="center" vertical="center" wrapText="1"/>
    </xf>
    <xf numFmtId="10" fontId="21" fillId="2" borderId="8" xfId="3" applyNumberFormat="1" applyFont="1" applyFill="1" applyBorder="1" applyAlignment="1">
      <alignment horizontal="center" vertical="center" wrapText="1"/>
    </xf>
    <xf numFmtId="182" fontId="21" fillId="2" borderId="8" xfId="5" applyNumberFormat="1" applyFont="1" applyFill="1" applyBorder="1" applyAlignment="1">
      <alignment horizontal="center" vertical="center" wrapText="1"/>
    </xf>
    <xf numFmtId="182" fontId="21" fillId="2" borderId="8" xfId="0" applyNumberFormat="1" applyFont="1" applyFill="1" applyBorder="1" applyAlignment="1">
      <alignment horizontal="center" vertical="center" wrapText="1"/>
    </xf>
    <xf numFmtId="171" fontId="21" fillId="2" borderId="8" xfId="0" applyNumberFormat="1" applyFont="1" applyFill="1" applyBorder="1" applyAlignment="1">
      <alignment horizontal="center" vertical="center" wrapText="1"/>
    </xf>
    <xf numFmtId="0" fontId="21" fillId="2" borderId="8" xfId="0" applyFont="1" applyFill="1" applyBorder="1" applyAlignment="1">
      <alignment wrapText="1"/>
    </xf>
    <xf numFmtId="0" fontId="32" fillId="2" borderId="8" xfId="0" applyFont="1" applyFill="1" applyBorder="1" applyAlignment="1">
      <alignment vertical="center" wrapText="1"/>
    </xf>
    <xf numFmtId="0" fontId="21" fillId="2" borderId="21" xfId="0" applyFont="1" applyFill="1" applyBorder="1" applyAlignment="1">
      <alignment horizontal="left" vertical="center" wrapText="1"/>
    </xf>
    <xf numFmtId="0" fontId="21" fillId="0" borderId="8" xfId="0" applyFont="1" applyBorder="1" applyAlignment="1">
      <alignment horizontal="left" vertical="center" wrapText="1"/>
    </xf>
    <xf numFmtId="168" fontId="21" fillId="0" borderId="8" xfId="3" applyNumberFormat="1" applyFont="1" applyFill="1" applyBorder="1" applyAlignment="1">
      <alignment horizontal="center" vertical="center" wrapText="1"/>
    </xf>
    <xf numFmtId="0" fontId="21" fillId="2" borderId="22" xfId="0" applyFont="1" applyFill="1" applyBorder="1" applyAlignment="1">
      <alignment horizontal="left" vertical="center" wrapText="1"/>
    </xf>
    <xf numFmtId="3" fontId="30" fillId="2" borderId="8" xfId="0" applyNumberFormat="1" applyFont="1" applyFill="1" applyBorder="1" applyAlignment="1">
      <alignment vertical="center"/>
    </xf>
    <xf numFmtId="0" fontId="21" fillId="2" borderId="33" xfId="0" applyFont="1" applyFill="1" applyBorder="1" applyAlignment="1">
      <alignment horizontal="left" vertical="center" wrapText="1"/>
    </xf>
    <xf numFmtId="3" fontId="33" fillId="2" borderId="8" xfId="0" applyNumberFormat="1" applyFont="1" applyFill="1" applyBorder="1" applyAlignment="1">
      <alignment horizontal="center" vertical="center" wrapText="1"/>
    </xf>
    <xf numFmtId="0" fontId="33" fillId="2" borderId="8" xfId="0" applyFont="1" applyFill="1" applyBorder="1" applyAlignment="1">
      <alignment horizontal="center" vertical="center" wrapText="1"/>
    </xf>
    <xf numFmtId="168" fontId="33" fillId="2" borderId="8" xfId="0" applyNumberFormat="1" applyFont="1" applyFill="1" applyBorder="1" applyAlignment="1">
      <alignment horizontal="center" vertical="center" wrapText="1"/>
    </xf>
    <xf numFmtId="0" fontId="33" fillId="2" borderId="8" xfId="0" applyFont="1" applyFill="1" applyBorder="1" applyAlignment="1">
      <alignment horizontal="left" vertical="center" wrapText="1"/>
    </xf>
    <xf numFmtId="167" fontId="33" fillId="2" borderId="8" xfId="0" applyNumberFormat="1" applyFont="1" applyFill="1" applyBorder="1" applyAlignment="1">
      <alignment horizontal="center" vertical="center" wrapText="1"/>
    </xf>
    <xf numFmtId="167" fontId="33" fillId="2" borderId="8" xfId="3" applyNumberFormat="1" applyFont="1" applyFill="1" applyBorder="1" applyAlignment="1">
      <alignment horizontal="center" vertical="center" wrapText="1"/>
    </xf>
    <xf numFmtId="168" fontId="33" fillId="2" borderId="8" xfId="0" applyNumberFormat="1" applyFont="1" applyFill="1" applyBorder="1" applyAlignment="1">
      <alignment horizontal="center" vertical="top" wrapText="1"/>
    </xf>
    <xf numFmtId="166" fontId="33" fillId="2" borderId="8" xfId="0" applyNumberFormat="1" applyFont="1" applyFill="1" applyBorder="1" applyAlignment="1">
      <alignment horizontal="center" vertical="center"/>
    </xf>
    <xf numFmtId="0" fontId="20" fillId="2" borderId="8" xfId="0" applyFont="1" applyFill="1" applyBorder="1" applyAlignment="1">
      <alignment horizontal="center" vertical="center" wrapText="1"/>
    </xf>
    <xf numFmtId="3" fontId="33" fillId="2" borderId="8" xfId="0" applyNumberFormat="1" applyFont="1" applyFill="1" applyBorder="1" applyAlignment="1">
      <alignment horizontal="right" vertical="center" wrapText="1"/>
    </xf>
    <xf numFmtId="0" fontId="33" fillId="2" borderId="11" xfId="0" applyFont="1" applyFill="1" applyBorder="1" applyAlignment="1">
      <alignment horizontal="center" vertical="center" wrapText="1"/>
    </xf>
    <xf numFmtId="0" fontId="33" fillId="2" borderId="8" xfId="0" applyFont="1" applyFill="1" applyBorder="1" applyAlignment="1">
      <alignment horizontal="center" vertical="center"/>
    </xf>
    <xf numFmtId="166" fontId="33" fillId="2" borderId="8" xfId="0" applyNumberFormat="1" applyFont="1" applyFill="1" applyBorder="1" applyAlignment="1">
      <alignment horizontal="center" vertical="center" wrapText="1"/>
    </xf>
    <xf numFmtId="4" fontId="33" fillId="2" borderId="8" xfId="0" applyNumberFormat="1" applyFont="1" applyFill="1" applyBorder="1" applyAlignment="1">
      <alignment horizontal="center" vertical="center" wrapText="1"/>
    </xf>
    <xf numFmtId="167" fontId="33" fillId="2" borderId="8" xfId="0" applyNumberFormat="1" applyFont="1" applyFill="1" applyBorder="1" applyAlignment="1">
      <alignment horizontal="center" vertical="center"/>
    </xf>
    <xf numFmtId="167" fontId="33" fillId="2" borderId="8" xfId="0" applyNumberFormat="1" applyFont="1" applyFill="1" applyBorder="1" applyAlignment="1">
      <alignment horizontal="left" vertical="center" wrapText="1"/>
    </xf>
    <xf numFmtId="166" fontId="35" fillId="2" borderId="8" xfId="0" applyNumberFormat="1" applyFont="1" applyFill="1" applyBorder="1" applyAlignment="1">
      <alignment horizontal="center" vertical="center"/>
    </xf>
    <xf numFmtId="0" fontId="33" fillId="2" borderId="8" xfId="0" applyFont="1" applyFill="1" applyBorder="1" applyAlignment="1">
      <alignment vertical="center" wrapText="1"/>
    </xf>
    <xf numFmtId="168" fontId="36" fillId="2" borderId="8" xfId="35" applyNumberFormat="1" applyFont="1" applyFill="1" applyBorder="1" applyAlignment="1">
      <alignment horizontal="center" vertical="center" wrapText="1"/>
    </xf>
    <xf numFmtId="165" fontId="33" fillId="2" borderId="8" xfId="5" applyFont="1" applyFill="1" applyBorder="1" applyAlignment="1">
      <alignment vertical="center" wrapText="1"/>
    </xf>
    <xf numFmtId="168" fontId="33" fillId="2" borderId="8" xfId="0" applyNumberFormat="1" applyFont="1" applyFill="1" applyBorder="1" applyAlignment="1">
      <alignment horizontal="center" vertical="center"/>
    </xf>
    <xf numFmtId="165" fontId="33" fillId="2" borderId="8" xfId="5" applyFont="1" applyFill="1" applyBorder="1" applyAlignment="1">
      <alignment horizontal="center" vertical="center" wrapText="1"/>
    </xf>
    <xf numFmtId="10" fontId="33" fillId="2" borderId="8" xfId="0" applyNumberFormat="1" applyFont="1" applyFill="1" applyBorder="1" applyAlignment="1">
      <alignment horizontal="center" vertical="center" wrapText="1"/>
    </xf>
    <xf numFmtId="0" fontId="33" fillId="2" borderId="8" xfId="0" applyFont="1" applyFill="1" applyBorder="1" applyAlignment="1">
      <alignment horizontal="left" vertical="center"/>
    </xf>
    <xf numFmtId="0" fontId="33" fillId="2" borderId="8" xfId="0" applyFont="1" applyFill="1" applyBorder="1"/>
    <xf numFmtId="3" fontId="36" fillId="2" borderId="8" xfId="0" applyNumberFormat="1" applyFont="1" applyFill="1" applyBorder="1" applyAlignment="1">
      <alignment horizontal="center" vertical="center" wrapText="1"/>
    </xf>
    <xf numFmtId="167" fontId="33" fillId="2" borderId="8" xfId="3" applyNumberFormat="1" applyFont="1" applyFill="1" applyBorder="1" applyAlignment="1">
      <alignment horizontal="center" vertical="center"/>
    </xf>
    <xf numFmtId="3" fontId="33" fillId="2" borderId="8" xfId="0" applyNumberFormat="1" applyFont="1" applyFill="1" applyBorder="1" applyAlignment="1">
      <alignment horizontal="center" vertical="center"/>
    </xf>
    <xf numFmtId="0" fontId="33" fillId="2" borderId="8" xfId="0" applyFont="1" applyFill="1" applyBorder="1" applyAlignment="1">
      <alignment horizontal="center" vertical="top" wrapText="1"/>
    </xf>
    <xf numFmtId="0" fontId="33" fillId="2" borderId="8" xfId="0" applyFont="1" applyFill="1" applyBorder="1" applyAlignment="1">
      <alignment horizontal="left" vertical="top" wrapText="1"/>
    </xf>
    <xf numFmtId="169" fontId="35" fillId="2" borderId="8" xfId="0" applyNumberFormat="1" applyFont="1" applyFill="1" applyBorder="1" applyAlignment="1">
      <alignment horizontal="center" vertical="center" wrapText="1"/>
    </xf>
    <xf numFmtId="168" fontId="33" fillId="2" borderId="8" xfId="2" applyNumberFormat="1" applyFont="1" applyFill="1" applyBorder="1" applyAlignment="1">
      <alignment horizontal="center" vertical="center" wrapText="1"/>
    </xf>
    <xf numFmtId="168" fontId="33" fillId="2" borderId="8" xfId="2" applyNumberFormat="1" applyFont="1" applyFill="1" applyBorder="1" applyAlignment="1">
      <alignment horizontal="center" vertical="top" wrapText="1"/>
    </xf>
    <xf numFmtId="0" fontId="33" fillId="2" borderId="8" xfId="0" applyFont="1" applyFill="1" applyBorder="1" applyAlignment="1">
      <alignment horizontal="left" wrapText="1"/>
    </xf>
    <xf numFmtId="180" fontId="33" fillId="2" borderId="8" xfId="0" applyNumberFormat="1" applyFont="1" applyFill="1" applyBorder="1" applyAlignment="1">
      <alignment horizontal="center" vertical="center" wrapText="1"/>
    </xf>
    <xf numFmtId="9" fontId="33" fillId="2" borderId="8" xfId="0" applyNumberFormat="1" applyFont="1" applyFill="1" applyBorder="1" applyAlignment="1">
      <alignment horizontal="center" vertical="center" wrapText="1"/>
    </xf>
    <xf numFmtId="0" fontId="33" fillId="2" borderId="8" xfId="0" applyFont="1" applyFill="1" applyBorder="1" applyAlignment="1">
      <alignment horizontal="center"/>
    </xf>
    <xf numFmtId="0" fontId="37" fillId="2" borderId="8" xfId="0" applyFont="1" applyFill="1" applyBorder="1" applyAlignment="1">
      <alignment horizontal="center" vertical="center" wrapText="1"/>
    </xf>
    <xf numFmtId="3" fontId="38" fillId="2" borderId="8" xfId="0" applyNumberFormat="1" applyFont="1" applyFill="1" applyBorder="1" applyAlignment="1">
      <alignment horizontal="center" vertical="center" wrapText="1"/>
    </xf>
    <xf numFmtId="49" fontId="33" fillId="2" borderId="8" xfId="0" applyNumberFormat="1" applyFont="1" applyFill="1" applyBorder="1" applyAlignment="1">
      <alignment vertical="center" wrapText="1"/>
    </xf>
    <xf numFmtId="0" fontId="33" fillId="2" borderId="11" xfId="0" applyFont="1" applyFill="1" applyBorder="1" applyAlignment="1">
      <alignment horizontal="left" vertical="center" wrapText="1"/>
    </xf>
    <xf numFmtId="3" fontId="34" fillId="2" borderId="8" xfId="0" applyNumberFormat="1" applyFont="1" applyFill="1" applyBorder="1" applyAlignment="1">
      <alignment horizontal="right" vertical="center" wrapText="1"/>
    </xf>
    <xf numFmtId="168" fontId="34" fillId="2" borderId="8" xfId="46" applyNumberFormat="1" applyFont="1" applyFill="1" applyBorder="1" applyAlignment="1">
      <alignment horizontal="center" vertical="center" wrapText="1"/>
    </xf>
    <xf numFmtId="168" fontId="36" fillId="2" borderId="8" xfId="30" applyNumberFormat="1" applyFont="1" applyFill="1" applyBorder="1" applyAlignment="1">
      <alignment horizontal="center" vertical="center" wrapText="1"/>
    </xf>
    <xf numFmtId="168" fontId="36" fillId="2" borderId="8" xfId="0" applyNumberFormat="1" applyFont="1" applyFill="1" applyBorder="1" applyAlignment="1">
      <alignment horizontal="center" vertical="center" wrapText="1"/>
    </xf>
    <xf numFmtId="0" fontId="33" fillId="2" borderId="0" xfId="0" applyFont="1" applyFill="1" applyAlignment="1">
      <alignment horizontal="center" vertical="center"/>
    </xf>
    <xf numFmtId="170" fontId="33" fillId="2" borderId="8" xfId="5" applyNumberFormat="1" applyFont="1" applyFill="1" applyBorder="1" applyAlignment="1">
      <alignment horizontal="center" vertical="center" wrapText="1"/>
    </xf>
    <xf numFmtId="169" fontId="35" fillId="2" borderId="8" xfId="49" applyNumberFormat="1" applyFont="1" applyFill="1" applyBorder="1" applyAlignment="1">
      <alignment horizontal="center" vertical="center"/>
    </xf>
    <xf numFmtId="170" fontId="33" fillId="2" borderId="8" xfId="5" applyNumberFormat="1" applyFont="1" applyFill="1" applyBorder="1" applyAlignment="1">
      <alignment vertical="center" wrapText="1"/>
    </xf>
    <xf numFmtId="169" fontId="33" fillId="2" borderId="8" xfId="0" applyNumberFormat="1" applyFont="1" applyFill="1" applyBorder="1" applyAlignment="1">
      <alignment horizontal="center" vertical="center"/>
    </xf>
    <xf numFmtId="168" fontId="35" fillId="2" borderId="8" xfId="2" applyNumberFormat="1" applyFont="1" applyFill="1" applyBorder="1" applyAlignment="1">
      <alignment horizontal="center" vertical="center"/>
    </xf>
    <xf numFmtId="166" fontId="33" fillId="2" borderId="8" xfId="3" applyNumberFormat="1" applyFont="1" applyFill="1" applyBorder="1" applyAlignment="1">
      <alignment horizontal="center" vertical="center" wrapText="1"/>
    </xf>
    <xf numFmtId="166" fontId="35" fillId="2" borderId="8" xfId="2" applyNumberFormat="1" applyFont="1" applyFill="1" applyBorder="1" applyAlignment="1">
      <alignment horizontal="center" vertical="center"/>
    </xf>
    <xf numFmtId="3" fontId="34" fillId="2" borderId="8" xfId="0" applyNumberFormat="1" applyFont="1" applyFill="1" applyBorder="1" applyAlignment="1">
      <alignment horizontal="center" vertical="center"/>
    </xf>
    <xf numFmtId="0" fontId="39" fillId="2" borderId="8" xfId="0" applyFont="1" applyFill="1" applyBorder="1" applyAlignment="1">
      <alignment horizontal="left" vertical="center" wrapText="1"/>
    </xf>
    <xf numFmtId="167" fontId="33" fillId="2" borderId="8" xfId="3" applyNumberFormat="1" applyFont="1" applyFill="1" applyBorder="1" applyAlignment="1">
      <alignment horizontal="left" vertical="center" wrapText="1"/>
    </xf>
    <xf numFmtId="167" fontId="33" fillId="2" borderId="8" xfId="0" applyNumberFormat="1" applyFont="1" applyFill="1" applyBorder="1" applyAlignment="1">
      <alignment vertical="center" wrapText="1"/>
    </xf>
    <xf numFmtId="0" fontId="33" fillId="2" borderId="8" xfId="0" applyFont="1" applyFill="1" applyBorder="1" applyAlignment="1">
      <alignment horizontal="center" wrapText="1"/>
    </xf>
    <xf numFmtId="9" fontId="33" fillId="2" borderId="8" xfId="3" applyFont="1" applyFill="1" applyBorder="1" applyAlignment="1">
      <alignment horizontal="center" vertical="center" wrapText="1"/>
    </xf>
    <xf numFmtId="170" fontId="33" fillId="2" borderId="8" xfId="5" applyNumberFormat="1" applyFont="1" applyFill="1" applyBorder="1" applyAlignment="1">
      <alignment horizontal="left" vertical="center" wrapText="1"/>
    </xf>
    <xf numFmtId="171" fontId="33" fillId="2" borderId="8" xfId="5" applyNumberFormat="1" applyFont="1" applyFill="1" applyBorder="1" applyAlignment="1">
      <alignment horizontal="center" vertical="center" wrapText="1"/>
    </xf>
    <xf numFmtId="3" fontId="33" fillId="2" borderId="8" xfId="0" applyNumberFormat="1" applyFont="1" applyFill="1" applyBorder="1" applyAlignment="1">
      <alignment horizontal="center" vertical="top" wrapText="1"/>
    </xf>
    <xf numFmtId="2" fontId="21" fillId="2" borderId="8" xfId="0" applyNumberFormat="1" applyFont="1" applyFill="1" applyBorder="1" applyAlignment="1">
      <alignment horizontal="center" vertical="center" wrapText="1"/>
    </xf>
    <xf numFmtId="0" fontId="17" fillId="2" borderId="8" xfId="0"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3" fontId="2" fillId="7" borderId="8" xfId="0" applyNumberFormat="1" applyFont="1" applyFill="1" applyBorder="1" applyAlignment="1">
      <alignment horizontal="center" vertical="center" wrapText="1"/>
    </xf>
    <xf numFmtId="3" fontId="12" fillId="2" borderId="8" xfId="0" applyNumberFormat="1" applyFont="1" applyFill="1" applyBorder="1" applyAlignment="1">
      <alignment horizontal="center" vertical="center"/>
    </xf>
    <xf numFmtId="3" fontId="26" fillId="2" borderId="8" xfId="0" applyNumberFormat="1" applyFont="1" applyFill="1" applyBorder="1" applyAlignment="1">
      <alignment horizontal="center" vertical="center"/>
    </xf>
    <xf numFmtId="3" fontId="2" fillId="2" borderId="8" xfId="0" applyNumberFormat="1" applyFont="1" applyFill="1" applyBorder="1" applyAlignment="1">
      <alignment horizontal="center" vertical="center" wrapText="1"/>
    </xf>
    <xf numFmtId="3" fontId="21" fillId="2" borderId="8" xfId="0" applyNumberFormat="1" applyFont="1" applyFill="1" applyBorder="1" applyAlignment="1">
      <alignment horizontal="center" vertical="center"/>
    </xf>
    <xf numFmtId="3" fontId="22" fillId="2" borderId="8" xfId="41" applyNumberFormat="1" applyFont="1" applyFill="1" applyBorder="1" applyAlignment="1">
      <alignment vertical="center"/>
    </xf>
    <xf numFmtId="3" fontId="26" fillId="2" borderId="8" xfId="0" applyNumberFormat="1" applyFont="1" applyFill="1" applyBorder="1" applyAlignment="1">
      <alignment horizontal="center" vertical="center" wrapText="1"/>
    </xf>
    <xf numFmtId="0" fontId="21" fillId="2" borderId="10" xfId="0" applyFont="1" applyFill="1" applyBorder="1" applyAlignment="1">
      <alignment horizontal="left" vertical="center" wrapText="1"/>
    </xf>
    <xf numFmtId="0" fontId="21" fillId="2" borderId="10" xfId="0" applyFont="1" applyFill="1" applyBorder="1" applyAlignment="1">
      <alignment vertical="center"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19" xfId="0" applyFont="1" applyFill="1" applyBorder="1" applyAlignment="1">
      <alignment horizontal="center" vertical="center" wrapText="1"/>
    </xf>
    <xf numFmtId="0" fontId="25" fillId="2" borderId="8" xfId="0" applyFont="1" applyFill="1" applyBorder="1" applyAlignment="1">
      <alignment vertical="center" wrapText="1"/>
    </xf>
    <xf numFmtId="0" fontId="21" fillId="2" borderId="9" xfId="0" applyFont="1" applyFill="1" applyBorder="1" applyAlignment="1">
      <alignment horizontal="left" vertical="center" wrapText="1"/>
    </xf>
    <xf numFmtId="2" fontId="21" fillId="2" borderId="10" xfId="0" applyNumberFormat="1"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0" borderId="11" xfId="0" applyFont="1" applyBorder="1" applyAlignment="1">
      <alignment horizontal="left" vertical="center" wrapText="1"/>
    </xf>
    <xf numFmtId="0" fontId="21" fillId="7" borderId="8" xfId="0" applyFont="1" applyFill="1" applyBorder="1" applyAlignment="1">
      <alignment horizontal="left" vertical="center" wrapText="1"/>
    </xf>
    <xf numFmtId="165" fontId="21" fillId="2" borderId="8" xfId="5" applyFont="1" applyFill="1" applyBorder="1" applyAlignment="1">
      <alignment vertical="center" wrapText="1"/>
    </xf>
    <xf numFmtId="170" fontId="21" fillId="2" borderId="11" xfId="5" applyNumberFormat="1" applyFont="1" applyFill="1" applyBorder="1" applyAlignment="1">
      <alignment horizontal="center" vertical="center" wrapText="1"/>
    </xf>
    <xf numFmtId="0" fontId="2"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0" borderId="10" xfId="0" applyFont="1" applyBorder="1" applyAlignment="1">
      <alignment horizontal="left" vertical="center" wrapText="1"/>
    </xf>
    <xf numFmtId="0" fontId="21" fillId="2" borderId="13" xfId="0" applyFont="1" applyFill="1" applyBorder="1" applyAlignment="1">
      <alignment horizontal="left" vertical="center"/>
    </xf>
    <xf numFmtId="0" fontId="21" fillId="2" borderId="24" xfId="0" applyFont="1" applyFill="1" applyBorder="1" applyAlignment="1">
      <alignment horizontal="left" vertical="center"/>
    </xf>
    <xf numFmtId="0" fontId="21" fillId="2" borderId="19" xfId="0" applyFont="1" applyFill="1" applyBorder="1" applyAlignment="1">
      <alignment horizontal="left" vertical="center"/>
    </xf>
    <xf numFmtId="0" fontId="21" fillId="0" borderId="19"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right" vertical="center" wrapText="1"/>
    </xf>
    <xf numFmtId="0" fontId="17" fillId="2" borderId="8" xfId="0" applyFont="1" applyFill="1" applyBorder="1" applyAlignment="1">
      <alignment vertical="center" wrapText="1"/>
    </xf>
    <xf numFmtId="0" fontId="21" fillId="4" borderId="8" xfId="0" applyFont="1" applyFill="1" applyBorder="1" applyAlignment="1">
      <alignment vertical="center" wrapText="1"/>
    </xf>
    <xf numFmtId="0" fontId="21" fillId="0" borderId="21" xfId="0" applyFont="1" applyBorder="1" applyAlignment="1">
      <alignment horizontal="left" vertical="center" wrapText="1"/>
    </xf>
    <xf numFmtId="0" fontId="21" fillId="0" borderId="34" xfId="0" applyFont="1" applyBorder="1" applyAlignment="1">
      <alignment horizontal="left" vertical="center" wrapText="1"/>
    </xf>
    <xf numFmtId="0" fontId="21" fillId="0" borderId="9" xfId="0" applyFont="1" applyBorder="1" applyAlignment="1">
      <alignment horizontal="left" vertical="center" wrapText="1"/>
    </xf>
    <xf numFmtId="3" fontId="21" fillId="2" borderId="9" xfId="0" applyNumberFormat="1" applyFont="1" applyFill="1" applyBorder="1" applyAlignment="1">
      <alignment horizontal="center" vertical="center" wrapText="1"/>
    </xf>
    <xf numFmtId="0" fontId="24" fillId="2" borderId="28" xfId="39" applyFont="1" applyFill="1" applyBorder="1" applyAlignment="1">
      <alignment horizontal="left" vertical="center"/>
    </xf>
    <xf numFmtId="181" fontId="21" fillId="2" borderId="8" xfId="0" applyNumberFormat="1" applyFont="1" applyFill="1" applyBorder="1" applyAlignment="1">
      <alignment horizontal="center" vertical="center" wrapText="1"/>
    </xf>
    <xf numFmtId="0" fontId="21" fillId="2" borderId="34" xfId="0" applyFont="1" applyFill="1" applyBorder="1" applyAlignment="1">
      <alignment horizontal="left" vertical="center" wrapText="1"/>
    </xf>
    <xf numFmtId="3" fontId="21" fillId="0" borderId="8" xfId="0" applyNumberFormat="1" applyFont="1" applyBorder="1" applyAlignment="1">
      <alignment horizontal="center" vertical="center" wrapText="1"/>
    </xf>
    <xf numFmtId="0" fontId="21" fillId="0" borderId="10" xfId="0" applyFont="1" applyBorder="1" applyAlignment="1">
      <alignment horizontal="center" vertical="center" wrapText="1"/>
    </xf>
    <xf numFmtId="171" fontId="21" fillId="0" borderId="8" xfId="0" applyNumberFormat="1" applyFont="1" applyBorder="1" applyAlignment="1">
      <alignment horizontal="center" vertical="center" wrapText="1"/>
    </xf>
    <xf numFmtId="0" fontId="21" fillId="0" borderId="24" xfId="0" applyFont="1" applyBorder="1" applyAlignment="1">
      <alignment horizontal="left" vertical="center" wrapText="1"/>
    </xf>
    <xf numFmtId="0" fontId="21" fillId="0" borderId="33" xfId="0" applyFont="1" applyBorder="1" applyAlignment="1">
      <alignment horizontal="left" vertical="center" wrapText="1"/>
    </xf>
    <xf numFmtId="166" fontId="21" fillId="2" borderId="11" xfId="0" applyNumberFormat="1" applyFont="1" applyFill="1" applyBorder="1" applyAlignment="1">
      <alignment horizontal="center" vertical="center" wrapText="1"/>
    </xf>
    <xf numFmtId="0" fontId="21" fillId="0" borderId="22" xfId="0" applyFont="1" applyBorder="1" applyAlignment="1">
      <alignment horizontal="left" vertical="center" wrapText="1"/>
    </xf>
    <xf numFmtId="22" fontId="21" fillId="2" borderId="10" xfId="0" applyNumberFormat="1" applyFont="1" applyFill="1" applyBorder="1" applyAlignment="1">
      <alignment horizontal="center" vertical="center" wrapText="1"/>
    </xf>
    <xf numFmtId="3" fontId="21" fillId="2" borderId="10" xfId="0" applyNumberFormat="1" applyFont="1" applyFill="1" applyBorder="1" applyAlignment="1">
      <alignment horizontal="center" vertical="center" wrapText="1"/>
    </xf>
    <xf numFmtId="3" fontId="26" fillId="0" borderId="10" xfId="0" applyNumberFormat="1" applyFont="1" applyBorder="1" applyAlignment="1">
      <alignment horizontal="center" vertical="center"/>
    </xf>
    <xf numFmtId="0" fontId="21" fillId="0" borderId="8" xfId="0" applyFont="1" applyBorder="1" applyAlignment="1">
      <alignment horizontal="right" vertical="center"/>
    </xf>
    <xf numFmtId="165" fontId="21" fillId="2" borderId="11" xfId="5" applyFont="1" applyFill="1" applyBorder="1" applyAlignment="1">
      <alignment horizontal="center" vertical="center" wrapText="1"/>
    </xf>
    <xf numFmtId="0" fontId="21" fillId="2" borderId="28" xfId="0" applyFont="1" applyFill="1" applyBorder="1" applyAlignment="1">
      <alignment horizontal="left" vertical="center"/>
    </xf>
    <xf numFmtId="166" fontId="21" fillId="2" borderId="9" xfId="0" applyNumberFormat="1" applyFont="1" applyFill="1" applyBorder="1" applyAlignment="1">
      <alignment horizontal="center" vertical="center" wrapText="1"/>
    </xf>
    <xf numFmtId="3" fontId="21" fillId="2" borderId="11" xfId="0" applyNumberFormat="1" applyFont="1" applyFill="1" applyBorder="1" applyAlignment="1">
      <alignment horizontal="center" vertical="center" wrapText="1"/>
    </xf>
    <xf numFmtId="167" fontId="21" fillId="2" borderId="11" xfId="0" applyNumberFormat="1" applyFont="1" applyFill="1" applyBorder="1" applyAlignment="1">
      <alignment horizontal="center" vertical="center" wrapText="1"/>
    </xf>
    <xf numFmtId="171" fontId="21" fillId="2" borderId="11" xfId="0" applyNumberFormat="1" applyFont="1" applyFill="1" applyBorder="1" applyAlignment="1">
      <alignment horizontal="center" vertical="center" wrapText="1"/>
    </xf>
    <xf numFmtId="4" fontId="21" fillId="2" borderId="11" xfId="0" applyNumberFormat="1" applyFont="1" applyFill="1" applyBorder="1" applyAlignment="1">
      <alignment horizontal="center" vertical="center" wrapText="1"/>
    </xf>
    <xf numFmtId="166" fontId="21" fillId="2" borderId="12" xfId="0" applyNumberFormat="1" applyFont="1" applyFill="1" applyBorder="1" applyAlignment="1">
      <alignment horizontal="center" vertical="center" wrapText="1"/>
    </xf>
    <xf numFmtId="4" fontId="21" fillId="0" borderId="10" xfId="0" applyNumberFormat="1" applyFont="1" applyBorder="1" applyAlignment="1">
      <alignment horizontal="center" vertical="center" wrapText="1"/>
    </xf>
    <xf numFmtId="4" fontId="21" fillId="2" borderId="10" xfId="0" applyNumberFormat="1" applyFont="1" applyFill="1" applyBorder="1" applyAlignment="1">
      <alignment horizontal="center" vertical="center" wrapText="1"/>
    </xf>
    <xf numFmtId="0" fontId="21" fillId="0" borderId="23" xfId="0" applyFont="1" applyBorder="1" applyAlignment="1">
      <alignment horizontal="left" vertical="center" wrapText="1"/>
    </xf>
    <xf numFmtId="3" fontId="21" fillId="2" borderId="24" xfId="0" applyNumberFormat="1" applyFont="1" applyFill="1" applyBorder="1" applyAlignment="1">
      <alignment horizontal="left" vertical="center" wrapText="1"/>
    </xf>
    <xf numFmtId="170" fontId="21" fillId="2" borderId="10" xfId="5" applyNumberFormat="1" applyFont="1" applyFill="1" applyBorder="1" applyAlignment="1">
      <alignment horizontal="center" vertical="center" wrapText="1"/>
    </xf>
    <xf numFmtId="166" fontId="21" fillId="2" borderId="10" xfId="0" applyNumberFormat="1" applyFont="1" applyFill="1" applyBorder="1" applyAlignment="1">
      <alignment horizontal="center" vertical="center" wrapText="1"/>
    </xf>
    <xf numFmtId="0" fontId="25" fillId="2" borderId="21" xfId="0" applyFont="1" applyFill="1" applyBorder="1" applyAlignment="1">
      <alignment horizontal="left" vertical="center" wrapText="1"/>
    </xf>
    <xf numFmtId="0" fontId="25" fillId="2" borderId="33"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33" fillId="2" borderId="8" xfId="0" applyFont="1" applyFill="1" applyBorder="1" applyAlignment="1">
      <alignment horizontal="center" vertical="center" wrapText="1"/>
    </xf>
    <xf numFmtId="0" fontId="33" fillId="2" borderId="8" xfId="0" applyFont="1" applyFill="1" applyBorder="1" applyAlignment="1">
      <alignment horizontal="left" vertical="top" wrapText="1"/>
    </xf>
    <xf numFmtId="0" fontId="33" fillId="2" borderId="8" xfId="0" applyFont="1" applyFill="1" applyBorder="1" applyAlignment="1">
      <alignment vertical="center" wrapText="1"/>
    </xf>
    <xf numFmtId="0" fontId="33" fillId="13" borderId="8" xfId="0" applyFont="1" applyFill="1" applyBorder="1" applyAlignment="1">
      <alignment horizontal="left" vertical="center" wrapText="1"/>
    </xf>
    <xf numFmtId="0" fontId="29" fillId="14" borderId="8" xfId="0" applyFont="1" applyFill="1" applyBorder="1" applyAlignment="1">
      <alignment vertical="center" wrapText="1"/>
    </xf>
    <xf numFmtId="0" fontId="39" fillId="2" borderId="8" xfId="0" applyFont="1" applyFill="1" applyBorder="1" applyAlignment="1">
      <alignment horizontal="left" vertical="center" wrapText="1"/>
    </xf>
    <xf numFmtId="0" fontId="33" fillId="2" borderId="8" xfId="0" applyFont="1" applyFill="1" applyBorder="1" applyAlignment="1">
      <alignment horizontal="left" vertical="center"/>
    </xf>
    <xf numFmtId="167" fontId="33" fillId="2" borderId="8" xfId="0" applyNumberFormat="1" applyFont="1" applyFill="1" applyBorder="1" applyAlignment="1">
      <alignment horizontal="center" vertical="center" wrapText="1"/>
    </xf>
    <xf numFmtId="0" fontId="33" fillId="2" borderId="8" xfId="0" applyFont="1" applyFill="1" applyBorder="1" applyAlignment="1">
      <alignment horizontal="justify" vertical="top" wrapText="1"/>
    </xf>
    <xf numFmtId="0" fontId="29" fillId="3" borderId="8" xfId="0" applyFont="1" applyFill="1" applyBorder="1" applyAlignment="1">
      <alignment horizontal="center" vertical="center" wrapText="1"/>
    </xf>
    <xf numFmtId="0" fontId="29" fillId="0" borderId="8" xfId="0" applyFont="1" applyBorder="1" applyAlignment="1">
      <alignment vertical="center"/>
    </xf>
    <xf numFmtId="0" fontId="29" fillId="2" borderId="8" xfId="0" applyFont="1" applyFill="1" applyBorder="1" applyAlignment="1">
      <alignment vertical="center"/>
    </xf>
    <xf numFmtId="0" fontId="29" fillId="0" borderId="8" xfId="0" applyFont="1" applyBorder="1" applyAlignment="1">
      <alignment horizontal="center" vertical="center"/>
    </xf>
    <xf numFmtId="0" fontId="29" fillId="9" borderId="8" xfId="0" applyFont="1" applyFill="1" applyBorder="1" applyAlignment="1">
      <alignment vertical="center"/>
    </xf>
    <xf numFmtId="0" fontId="29" fillId="10" borderId="8" xfId="0" applyFont="1" applyFill="1" applyBorder="1" applyAlignment="1">
      <alignment vertical="center"/>
    </xf>
    <xf numFmtId="0" fontId="29" fillId="12" borderId="8" xfId="0" applyFont="1" applyFill="1" applyBorder="1" applyAlignment="1">
      <alignment vertical="center"/>
    </xf>
    <xf numFmtId="0" fontId="37" fillId="2" borderId="8" xfId="0" applyFont="1" applyFill="1" applyBorder="1" applyAlignment="1">
      <alignment horizontal="center" vertical="center" wrapText="1"/>
    </xf>
    <xf numFmtId="0" fontId="40" fillId="0" borderId="8" xfId="0" applyFont="1" applyBorder="1" applyAlignment="1">
      <alignment horizontal="center" vertical="center" wrapText="1"/>
    </xf>
    <xf numFmtId="0" fontId="40" fillId="2" borderId="8" xfId="0" applyFont="1" applyFill="1" applyBorder="1" applyAlignment="1">
      <alignment horizontal="center" vertical="center" wrapText="1"/>
    </xf>
    <xf numFmtId="0" fontId="40" fillId="9" borderId="8" xfId="0" applyFont="1" applyFill="1" applyBorder="1" applyAlignment="1">
      <alignment horizontal="center" vertical="center" wrapText="1"/>
    </xf>
    <xf numFmtId="0" fontId="40" fillId="10" borderId="8" xfId="0" applyFont="1" applyFill="1" applyBorder="1" applyAlignment="1">
      <alignment horizontal="center" vertical="center" wrapText="1"/>
    </xf>
    <xf numFmtId="0" fontId="40" fillId="12" borderId="8" xfId="0" applyFont="1" applyFill="1" applyBorder="1" applyAlignment="1">
      <alignment horizontal="center" vertical="center" wrapText="1"/>
    </xf>
    <xf numFmtId="0" fontId="33" fillId="2" borderId="8" xfId="4" applyFont="1" applyFill="1" applyBorder="1" applyAlignment="1">
      <alignment horizontal="left" vertical="center" wrapText="1"/>
    </xf>
    <xf numFmtId="0" fontId="33" fillId="15" borderId="8"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0" fillId="13" borderId="8" xfId="0" applyFont="1" applyFill="1" applyBorder="1" applyAlignment="1">
      <alignment horizontal="left" vertical="center" wrapText="1"/>
    </xf>
    <xf numFmtId="0" fontId="29" fillId="3" borderId="8" xfId="0" applyFont="1" applyFill="1" applyBorder="1" applyAlignment="1">
      <alignment horizontal="left" vertical="center"/>
    </xf>
    <xf numFmtId="0" fontId="20" fillId="15" borderId="8" xfId="0" applyFont="1" applyFill="1" applyBorder="1" applyAlignment="1">
      <alignment horizontal="left" vertical="center"/>
    </xf>
    <xf numFmtId="0" fontId="21" fillId="2" borderId="8" xfId="0" applyFont="1" applyFill="1" applyBorder="1" applyAlignment="1">
      <alignment horizontal="center" vertical="center" wrapText="1"/>
    </xf>
    <xf numFmtId="0" fontId="21" fillId="2" borderId="8" xfId="0" applyFont="1" applyFill="1" applyBorder="1" applyAlignment="1">
      <alignment vertical="center" wrapText="1"/>
    </xf>
    <xf numFmtId="0" fontId="21" fillId="0" borderId="8" xfId="0" applyFont="1" applyBorder="1" applyAlignment="1">
      <alignment horizontal="left" vertical="center" wrapText="1"/>
    </xf>
    <xf numFmtId="0" fontId="21" fillId="0" borderId="8" xfId="0" applyFont="1" applyBorder="1" applyAlignment="1">
      <alignment horizontal="center" vertical="center" wrapText="1"/>
    </xf>
    <xf numFmtId="0" fontId="20" fillId="13" borderId="8" xfId="0" applyFont="1" applyFill="1" applyBorder="1" applyAlignment="1">
      <alignment horizontal="left" vertical="center"/>
    </xf>
    <xf numFmtId="0" fontId="25" fillId="2" borderId="8"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7" fillId="0" borderId="8" xfId="0" applyFont="1" applyBorder="1" applyAlignment="1">
      <alignment horizontal="center" vertical="center" wrapText="1"/>
    </xf>
    <xf numFmtId="0" fontId="27" fillId="6" borderId="8"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11" borderId="8" xfId="0" applyFont="1" applyFill="1" applyBorder="1" applyAlignment="1">
      <alignment horizontal="center" vertical="center" wrapText="1"/>
    </xf>
    <xf numFmtId="0" fontId="27" fillId="9" borderId="8"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9" fillId="6" borderId="8" xfId="0" applyFont="1" applyFill="1" applyBorder="1" applyAlignment="1">
      <alignment horizontal="left" vertical="center"/>
    </xf>
    <xf numFmtId="0" fontId="29" fillId="8" borderId="8" xfId="0" applyFont="1" applyFill="1" applyBorder="1" applyAlignment="1">
      <alignment horizontal="left" vertical="center"/>
    </xf>
    <xf numFmtId="0" fontId="29" fillId="11" borderId="8" xfId="0" applyFont="1" applyFill="1" applyBorder="1" applyAlignment="1">
      <alignment horizontal="left" vertical="center"/>
    </xf>
    <xf numFmtId="0" fontId="29" fillId="9" borderId="8" xfId="0" applyFont="1" applyFill="1" applyBorder="1" applyAlignment="1">
      <alignment horizontal="left" vertical="center"/>
    </xf>
    <xf numFmtId="0" fontId="29" fillId="10" borderId="8" xfId="0" applyFont="1" applyFill="1" applyBorder="1" applyAlignment="1">
      <alignment horizontal="center" vertical="center"/>
    </xf>
    <xf numFmtId="0" fontId="28" fillId="0" borderId="8" xfId="0" applyFont="1" applyBorder="1" applyAlignment="1">
      <alignment vertical="center"/>
    </xf>
    <xf numFmtId="0" fontId="28" fillId="6" borderId="8" xfId="0" applyFont="1" applyFill="1" applyBorder="1" applyAlignment="1">
      <alignment vertical="center"/>
    </xf>
    <xf numFmtId="0" fontId="28" fillId="8" borderId="8" xfId="0" applyFont="1" applyFill="1" applyBorder="1" applyAlignment="1">
      <alignment vertical="center"/>
    </xf>
    <xf numFmtId="0" fontId="28" fillId="11" borderId="8" xfId="0" applyFont="1" applyFill="1" applyBorder="1" applyAlignment="1">
      <alignment vertical="center"/>
    </xf>
    <xf numFmtId="0" fontId="28" fillId="9" borderId="8" xfId="0" applyFont="1" applyFill="1" applyBorder="1" applyAlignment="1">
      <alignment vertical="center"/>
    </xf>
    <xf numFmtId="0" fontId="28" fillId="10" borderId="8" xfId="0" applyFont="1" applyFill="1" applyBorder="1" applyAlignment="1">
      <alignment horizontal="center" vertical="center"/>
    </xf>
    <xf numFmtId="0" fontId="29" fillId="3" borderId="8" xfId="0" applyFont="1" applyFill="1" applyBorder="1" applyAlignment="1">
      <alignment horizontal="left" vertical="center" wrapText="1"/>
    </xf>
    <xf numFmtId="0" fontId="21" fillId="0" borderId="8" xfId="0" applyFont="1" applyBorder="1" applyAlignment="1">
      <alignment vertical="center" wrapText="1"/>
    </xf>
    <xf numFmtId="0" fontId="21" fillId="7" borderId="8" xfId="0" applyFont="1" applyFill="1" applyBorder="1" applyAlignment="1">
      <alignment horizontal="left" vertical="center" wrapText="1"/>
    </xf>
    <xf numFmtId="0" fontId="21" fillId="4" borderId="8" xfId="0" applyFont="1" applyFill="1" applyBorder="1" applyAlignment="1">
      <alignment horizontal="center" vertical="center" wrapText="1"/>
    </xf>
    <xf numFmtId="0" fontId="29" fillId="3" borderId="32" xfId="4" applyFont="1" applyFill="1" applyBorder="1" applyAlignment="1">
      <alignment horizontal="left" vertical="center" wrapText="1"/>
    </xf>
    <xf numFmtId="0" fontId="29" fillId="3" borderId="3" xfId="4" applyFont="1" applyFill="1" applyBorder="1" applyAlignment="1">
      <alignment horizontal="left" vertical="center" wrapText="1"/>
    </xf>
    <xf numFmtId="0" fontId="29" fillId="3" borderId="2" xfId="4" applyFont="1" applyFill="1" applyBorder="1" applyAlignment="1">
      <alignment horizontal="left" vertical="center" wrapText="1"/>
    </xf>
    <xf numFmtId="0" fontId="20" fillId="15" borderId="27" xfId="0" applyFont="1" applyFill="1" applyBorder="1" applyAlignment="1">
      <alignment horizontal="left" vertical="center" wrapText="1"/>
    </xf>
    <xf numFmtId="0" fontId="20" fillId="15" borderId="6" xfId="0" applyFont="1" applyFill="1" applyBorder="1" applyAlignment="1">
      <alignment horizontal="left" vertical="center" wrapText="1"/>
    </xf>
    <xf numFmtId="0" fontId="20" fillId="15" borderId="1" xfId="0" applyFont="1" applyFill="1" applyBorder="1" applyAlignment="1">
      <alignment horizontal="left" vertical="center" wrapText="1"/>
    </xf>
    <xf numFmtId="0" fontId="20" fillId="15" borderId="29" xfId="0" applyFont="1" applyFill="1" applyBorder="1" applyAlignment="1">
      <alignment horizontal="left" vertical="center" wrapText="1"/>
    </xf>
    <xf numFmtId="0" fontId="20" fillId="15" borderId="0" xfId="0" applyFont="1" applyFill="1" applyAlignment="1">
      <alignment horizontal="left" vertical="center" wrapText="1"/>
    </xf>
    <xf numFmtId="0" fontId="20" fillId="15" borderId="30" xfId="0" applyFont="1" applyFill="1" applyBorder="1" applyAlignment="1">
      <alignment horizontal="left" vertical="center" wrapText="1"/>
    </xf>
    <xf numFmtId="0" fontId="21" fillId="0" borderId="33" xfId="0" applyFont="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11"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2" borderId="11"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1" fillId="0" borderId="21" xfId="0" applyFont="1" applyBorder="1" applyAlignment="1">
      <alignment horizontal="left" vertical="center" wrapText="1"/>
    </xf>
    <xf numFmtId="0" fontId="21" fillId="2" borderId="1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9"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12" xfId="0" applyFont="1" applyFill="1" applyBorder="1" applyAlignment="1">
      <alignment horizontal="center" vertical="center" wrapText="1"/>
    </xf>
    <xf numFmtId="0" fontId="21" fillId="2" borderId="23" xfId="0" applyFont="1" applyFill="1" applyBorder="1" applyAlignment="1">
      <alignment horizontal="left" vertical="center" wrapText="1"/>
    </xf>
    <xf numFmtId="0" fontId="27" fillId="0" borderId="0" xfId="0" applyFont="1" applyAlignment="1">
      <alignment horizontal="center" vertical="center" wrapText="1"/>
    </xf>
    <xf numFmtId="0" fontId="27" fillId="2" borderId="0" xfId="0" applyFont="1" applyFill="1" applyAlignment="1">
      <alignment horizontal="center" vertical="center" wrapText="1"/>
    </xf>
    <xf numFmtId="0" fontId="29" fillId="3" borderId="0" xfId="0" applyFont="1" applyFill="1" applyAlignment="1">
      <alignment horizontal="center" vertical="center" wrapText="1"/>
    </xf>
    <xf numFmtId="0" fontId="20" fillId="2" borderId="0" xfId="0" applyFont="1" applyFill="1" applyAlignment="1">
      <alignment horizontal="center" vertical="center" wrapText="1"/>
    </xf>
    <xf numFmtId="0" fontId="29" fillId="3"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9" fillId="3" borderId="5" xfId="4" applyFont="1" applyFill="1" applyBorder="1" applyAlignment="1">
      <alignment horizontal="left" vertical="center" wrapText="1"/>
    </xf>
    <xf numFmtId="0" fontId="29" fillId="3" borderId="4" xfId="4" applyFont="1" applyFill="1" applyBorder="1" applyAlignment="1">
      <alignment horizontal="left" vertical="center" wrapText="1"/>
    </xf>
    <xf numFmtId="0" fontId="29" fillId="3" borderId="7" xfId="4" applyFont="1" applyFill="1" applyBorder="1" applyAlignment="1">
      <alignment horizontal="left" vertical="center" wrapText="1"/>
    </xf>
    <xf numFmtId="0" fontId="37" fillId="15" borderId="27" xfId="0" applyFont="1" applyFill="1" applyBorder="1" applyAlignment="1">
      <alignment horizontal="left" vertical="center" wrapText="1"/>
    </xf>
    <xf numFmtId="0" fontId="37" fillId="15" borderId="6" xfId="0" applyFont="1" applyFill="1" applyBorder="1" applyAlignment="1">
      <alignment horizontal="left" vertical="center" wrapText="1"/>
    </xf>
    <xf numFmtId="0" fontId="37" fillId="15" borderId="1" xfId="0" applyFont="1" applyFill="1" applyBorder="1" applyAlignment="1">
      <alignment horizontal="left" vertical="center" wrapText="1"/>
    </xf>
    <xf numFmtId="0" fontId="21" fillId="2" borderId="33"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1" fillId="0" borderId="12" xfId="0" applyFont="1" applyBorder="1" applyAlignment="1">
      <alignment horizontal="left" vertical="center" wrapText="1"/>
    </xf>
    <xf numFmtId="0" fontId="20" fillId="2" borderId="4" xfId="0" applyFont="1" applyFill="1" applyBorder="1" applyAlignment="1">
      <alignment horizontal="center" vertical="center" wrapText="1"/>
    </xf>
    <xf numFmtId="0" fontId="21" fillId="0" borderId="19" xfId="0" applyFont="1" applyBorder="1" applyAlignment="1">
      <alignment horizontal="left" vertical="center" wrapText="1"/>
    </xf>
    <xf numFmtId="0" fontId="21" fillId="0" borderId="13" xfId="0" applyFont="1" applyBorder="1" applyAlignment="1">
      <alignment horizontal="left" vertical="center" wrapText="1"/>
    </xf>
    <xf numFmtId="0" fontId="21" fillId="2" borderId="21" xfId="0" applyFont="1" applyFill="1" applyBorder="1" applyAlignment="1">
      <alignment horizontal="left" vertical="center" wrapText="1"/>
    </xf>
    <xf numFmtId="0" fontId="21" fillId="0" borderId="24" xfId="0" applyFont="1" applyBorder="1" applyAlignment="1">
      <alignment horizontal="left" vertical="center" wrapText="1"/>
    </xf>
    <xf numFmtId="0" fontId="25" fillId="2" borderId="21" xfId="0" applyFont="1" applyFill="1" applyBorder="1" applyAlignment="1">
      <alignment horizontal="left" vertical="center" wrapText="1"/>
    </xf>
    <xf numFmtId="0" fontId="25" fillId="2" borderId="33" xfId="0" applyFont="1" applyFill="1" applyBorder="1" applyAlignment="1">
      <alignment horizontal="left" vertical="center" wrapText="1"/>
    </xf>
    <xf numFmtId="0" fontId="20" fillId="2" borderId="19"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21" xfId="0" applyFont="1" applyFill="1" applyBorder="1" applyAlignment="1">
      <alignment horizontal="center" vertical="center" wrapText="1"/>
    </xf>
    <xf numFmtId="9" fontId="33" fillId="2" borderId="8" xfId="3" applyFont="1" applyFill="1" applyBorder="1" applyAlignment="1">
      <alignment horizontal="center" vertical="center" wrapText="1"/>
    </xf>
    <xf numFmtId="3" fontId="37" fillId="2" borderId="8" xfId="0" applyNumberFormat="1" applyFont="1" applyFill="1" applyBorder="1" applyAlignment="1">
      <alignment horizontal="center" vertical="center" wrapText="1"/>
    </xf>
    <xf numFmtId="166" fontId="33" fillId="2" borderId="8" xfId="5" applyNumberFormat="1" applyFont="1" applyFill="1" applyBorder="1" applyAlignment="1">
      <alignment vertical="center" wrapText="1"/>
    </xf>
    <xf numFmtId="3" fontId="33" fillId="2" borderId="8" xfId="5" applyNumberFormat="1" applyFont="1" applyFill="1" applyBorder="1" applyAlignment="1">
      <alignment horizontal="center" vertical="center" wrapText="1"/>
    </xf>
    <xf numFmtId="4" fontId="33" fillId="2" borderId="8" xfId="5" applyNumberFormat="1" applyFont="1" applyFill="1" applyBorder="1" applyAlignment="1">
      <alignment horizontal="center" vertical="center" wrapText="1"/>
    </xf>
    <xf numFmtId="3" fontId="34" fillId="2" borderId="8" xfId="0" applyNumberFormat="1" applyFont="1" applyFill="1" applyBorder="1" applyAlignment="1">
      <alignment horizontal="center" vertical="center" wrapText="1"/>
    </xf>
    <xf numFmtId="3" fontId="34" fillId="2" borderId="8" xfId="0" applyNumberFormat="1" applyFont="1" applyFill="1" applyBorder="1" applyAlignment="1">
      <alignment horizontal="right" vertical="center"/>
    </xf>
    <xf numFmtId="167" fontId="34" fillId="2" borderId="8" xfId="3" applyNumberFormat="1" applyFont="1" applyFill="1" applyBorder="1" applyAlignment="1">
      <alignment horizontal="center" vertical="center" wrapText="1"/>
    </xf>
    <xf numFmtId="0" fontId="35" fillId="2" borderId="8" xfId="0" applyFont="1" applyFill="1" applyBorder="1" applyAlignment="1">
      <alignment horizontal="center" vertical="center" wrapText="1"/>
    </xf>
    <xf numFmtId="182" fontId="33" fillId="2" borderId="8" xfId="0" applyNumberFormat="1" applyFont="1" applyFill="1" applyBorder="1" applyAlignment="1">
      <alignment horizontal="center" vertical="center" wrapText="1"/>
    </xf>
    <xf numFmtId="4" fontId="34" fillId="2" borderId="8" xfId="0" applyNumberFormat="1" applyFont="1" applyFill="1" applyBorder="1" applyAlignment="1">
      <alignment horizontal="center" vertical="center" wrapText="1"/>
    </xf>
    <xf numFmtId="3" fontId="33" fillId="2" borderId="8" xfId="0" applyNumberFormat="1" applyFont="1" applyFill="1" applyBorder="1" applyAlignment="1">
      <alignment vertical="center" wrapText="1"/>
    </xf>
    <xf numFmtId="4" fontId="33" fillId="2" borderId="8" xfId="0" applyNumberFormat="1" applyFont="1" applyFill="1" applyBorder="1" applyAlignment="1">
      <alignment vertical="center" wrapText="1"/>
    </xf>
    <xf numFmtId="182" fontId="33" fillId="2" borderId="8" xfId="5" applyNumberFormat="1" applyFont="1" applyFill="1" applyBorder="1" applyAlignment="1">
      <alignment horizontal="center" vertical="center" wrapText="1"/>
    </xf>
    <xf numFmtId="181" fontId="33" fillId="2" borderId="8" xfId="5" applyNumberFormat="1" applyFont="1" applyFill="1" applyBorder="1" applyAlignment="1">
      <alignment horizontal="center" vertical="center" wrapText="1"/>
    </xf>
    <xf numFmtId="167" fontId="33" fillId="2" borderId="8" xfId="3" applyNumberFormat="1" applyFont="1" applyFill="1" applyBorder="1" applyAlignment="1">
      <alignment horizontal="right" vertical="center" wrapText="1"/>
    </xf>
    <xf numFmtId="181" fontId="33" fillId="2" borderId="8" xfId="5" applyNumberFormat="1" applyFont="1" applyFill="1" applyBorder="1" applyAlignment="1">
      <alignment vertical="center" wrapText="1"/>
    </xf>
    <xf numFmtId="3" fontId="34" fillId="2" borderId="8" xfId="0" applyNumberFormat="1" applyFont="1" applyFill="1" applyBorder="1" applyAlignment="1">
      <alignment vertical="center"/>
    </xf>
    <xf numFmtId="166" fontId="33" fillId="2" borderId="8" xfId="0" applyNumberFormat="1" applyFont="1" applyFill="1" applyBorder="1" applyAlignment="1">
      <alignment vertical="center" wrapText="1"/>
    </xf>
    <xf numFmtId="166" fontId="33" fillId="2" borderId="8" xfId="5" applyNumberFormat="1" applyFont="1" applyFill="1" applyBorder="1" applyAlignment="1">
      <alignment horizontal="center" vertical="center" wrapText="1"/>
    </xf>
    <xf numFmtId="0" fontId="33" fillId="2" borderId="8" xfId="0" applyFont="1" applyFill="1" applyBorder="1" applyAlignment="1">
      <alignment horizontal="right" vertical="center" wrapText="1"/>
    </xf>
    <xf numFmtId="9" fontId="33" fillId="2" borderId="8" xfId="3" applyFont="1" applyFill="1" applyBorder="1" applyAlignment="1">
      <alignment vertical="center" wrapText="1"/>
    </xf>
    <xf numFmtId="0" fontId="35" fillId="2" borderId="8" xfId="0" applyFont="1" applyFill="1" applyBorder="1" applyAlignment="1">
      <alignment vertical="center" wrapText="1"/>
    </xf>
    <xf numFmtId="2" fontId="33" fillId="2" borderId="8" xfId="0" applyNumberFormat="1" applyFont="1" applyFill="1" applyBorder="1" applyAlignment="1">
      <alignment vertical="center" wrapText="1"/>
    </xf>
    <xf numFmtId="2" fontId="33" fillId="2" borderId="8" xfId="0" applyNumberFormat="1" applyFont="1" applyFill="1" applyBorder="1" applyAlignment="1">
      <alignment horizontal="center" vertical="center" wrapText="1"/>
    </xf>
    <xf numFmtId="167" fontId="33" fillId="2" borderId="8" xfId="3" applyNumberFormat="1" applyFont="1" applyFill="1" applyBorder="1" applyAlignment="1">
      <alignment vertical="center" wrapText="1"/>
    </xf>
    <xf numFmtId="49" fontId="33" fillId="2" borderId="8" xfId="0" applyNumberFormat="1" applyFont="1" applyFill="1" applyBorder="1" applyAlignment="1">
      <alignment horizontal="center" vertical="center" wrapText="1"/>
    </xf>
    <xf numFmtId="0" fontId="35" fillId="2" borderId="8" xfId="0" applyFont="1" applyFill="1" applyBorder="1" applyAlignment="1">
      <alignment horizontal="right" vertical="center" wrapText="1"/>
    </xf>
    <xf numFmtId="170" fontId="33" fillId="2" borderId="8" xfId="5" applyNumberFormat="1" applyFont="1" applyFill="1" applyBorder="1" applyAlignment="1">
      <alignment horizontal="right" vertical="center" wrapText="1"/>
    </xf>
    <xf numFmtId="0" fontId="33" fillId="2" borderId="8" xfId="0" applyFont="1" applyFill="1" applyBorder="1" applyAlignment="1">
      <alignment horizontal="right" vertical="top" wrapText="1"/>
    </xf>
    <xf numFmtId="0" fontId="21" fillId="16" borderId="0" xfId="0" applyFont="1" applyFill="1" applyAlignment="1">
      <alignment vertical="center" wrapText="1"/>
    </xf>
    <xf numFmtId="0" fontId="21" fillId="16" borderId="0" xfId="0" applyFont="1" applyFill="1" applyAlignment="1">
      <alignment horizontal="left" vertical="top" wrapText="1"/>
    </xf>
    <xf numFmtId="0" fontId="33" fillId="16" borderId="0" xfId="0" applyFont="1" applyFill="1" applyAlignment="1">
      <alignment horizontal="left" vertical="top" wrapText="1"/>
    </xf>
    <xf numFmtId="0" fontId="33" fillId="16" borderId="0" xfId="0" applyFont="1" applyFill="1" applyAlignment="1">
      <alignment horizontal="center" vertical="top" wrapText="1"/>
    </xf>
    <xf numFmtId="0" fontId="33" fillId="16" borderId="0" xfId="0" applyFont="1" applyFill="1" applyAlignment="1">
      <alignment horizontal="right" vertical="top" wrapText="1"/>
    </xf>
    <xf numFmtId="0" fontId="37" fillId="2" borderId="2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3" fillId="2" borderId="26" xfId="0" applyFont="1" applyFill="1" applyBorder="1" applyAlignment="1">
      <alignment horizontal="center" vertical="center" wrapText="1"/>
    </xf>
    <xf numFmtId="3" fontId="33" fillId="2" borderId="10" xfId="0" applyNumberFormat="1" applyFont="1" applyFill="1" applyBorder="1" applyAlignment="1">
      <alignment horizontal="center" vertical="center" wrapText="1"/>
    </xf>
    <xf numFmtId="0" fontId="33" fillId="2" borderId="10" xfId="0" applyFont="1" applyFill="1" applyBorder="1" applyAlignment="1">
      <alignment horizontal="left" vertical="center" wrapText="1"/>
    </xf>
    <xf numFmtId="3" fontId="33" fillId="2" borderId="11" xfId="0" applyNumberFormat="1" applyFont="1" applyFill="1" applyBorder="1" applyAlignment="1">
      <alignment horizontal="center" vertical="center" wrapText="1"/>
    </xf>
    <xf numFmtId="3" fontId="33" fillId="2" borderId="9" xfId="0" applyNumberFormat="1" applyFont="1" applyFill="1" applyBorder="1" applyAlignment="1">
      <alignment horizontal="center"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center" vertical="center" wrapText="1"/>
    </xf>
    <xf numFmtId="181" fontId="33" fillId="2" borderId="8" xfId="0" applyNumberFormat="1" applyFont="1" applyFill="1" applyBorder="1" applyAlignment="1">
      <alignment horizontal="center" vertical="center" wrapText="1"/>
    </xf>
    <xf numFmtId="4" fontId="33" fillId="2" borderId="10" xfId="0" applyNumberFormat="1" applyFont="1" applyFill="1" applyBorder="1" applyAlignment="1">
      <alignment horizontal="center" vertical="center" wrapText="1"/>
    </xf>
    <xf numFmtId="165" fontId="33" fillId="2" borderId="8" xfId="0" applyNumberFormat="1" applyFont="1" applyFill="1" applyBorder="1" applyAlignment="1">
      <alignment horizontal="center" vertical="center" wrapText="1"/>
    </xf>
    <xf numFmtId="171" fontId="33" fillId="2" borderId="8" xfId="0" applyNumberFormat="1" applyFont="1" applyFill="1" applyBorder="1" applyAlignment="1">
      <alignment horizontal="center" vertical="center" wrapText="1"/>
    </xf>
    <xf numFmtId="166" fontId="33" fillId="2" borderId="8" xfId="0" applyNumberFormat="1" applyFont="1" applyFill="1" applyBorder="1" applyAlignment="1">
      <alignment horizontal="left" vertical="center" wrapText="1"/>
    </xf>
    <xf numFmtId="171" fontId="33" fillId="2" borderId="11" xfId="0" applyNumberFormat="1" applyFont="1" applyFill="1" applyBorder="1" applyAlignment="1">
      <alignment horizontal="center" vertical="center" wrapText="1"/>
    </xf>
    <xf numFmtId="3" fontId="33" fillId="2" borderId="12" xfId="0" applyNumberFormat="1" applyFont="1" applyFill="1" applyBorder="1" applyAlignment="1">
      <alignment horizontal="center" vertical="center" wrapText="1"/>
    </xf>
    <xf numFmtId="3" fontId="33" fillId="2" borderId="10" xfId="0" applyNumberFormat="1" applyFont="1" applyFill="1" applyBorder="1" applyAlignment="1">
      <alignment horizontal="left" vertical="center" wrapText="1"/>
    </xf>
    <xf numFmtId="166" fontId="33" fillId="2" borderId="11" xfId="0" applyNumberFormat="1" applyFont="1" applyFill="1" applyBorder="1" applyAlignment="1">
      <alignment horizontal="center" vertical="center" wrapText="1"/>
    </xf>
    <xf numFmtId="170" fontId="33" fillId="2" borderId="11" xfId="5" applyNumberFormat="1" applyFont="1" applyFill="1" applyBorder="1" applyAlignment="1">
      <alignment horizontal="center" vertical="center" wrapText="1"/>
    </xf>
    <xf numFmtId="170" fontId="33" fillId="2" borderId="10" xfId="5"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11" xfId="0" applyFont="1" applyFill="1" applyBorder="1" applyAlignment="1">
      <alignment horizontal="left" vertical="center"/>
    </xf>
    <xf numFmtId="0" fontId="33" fillId="2" borderId="11" xfId="0" applyFont="1" applyFill="1" applyBorder="1" applyAlignment="1">
      <alignment horizontal="left" vertical="center" wrapText="1"/>
    </xf>
    <xf numFmtId="0" fontId="33" fillId="2" borderId="10" xfId="0" applyFont="1" applyFill="1" applyBorder="1" applyAlignment="1">
      <alignment horizontal="left" vertical="center" wrapText="1"/>
    </xf>
    <xf numFmtId="166" fontId="33" fillId="2" borderId="10" xfId="0" applyNumberFormat="1" applyFont="1" applyFill="1" applyBorder="1" applyAlignment="1">
      <alignment horizontal="center" vertical="center" wrapText="1"/>
    </xf>
    <xf numFmtId="166" fontId="33" fillId="2" borderId="9" xfId="0" applyNumberFormat="1"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2" xfId="0" applyFont="1" applyFill="1" applyBorder="1" applyAlignment="1">
      <alignment horizontal="left" vertical="center" wrapText="1"/>
    </xf>
    <xf numFmtId="166" fontId="33" fillId="2" borderId="12"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37" xfId="0" applyFont="1" applyFill="1" applyBorder="1" applyAlignment="1">
      <alignment horizontal="center" vertical="center" wrapText="1"/>
    </xf>
    <xf numFmtId="3" fontId="33" fillId="2" borderId="10" xfId="0" applyNumberFormat="1" applyFont="1" applyFill="1" applyBorder="1" applyAlignment="1">
      <alignment horizontal="right" vertical="center" wrapText="1"/>
    </xf>
    <xf numFmtId="10" fontId="33" fillId="2" borderId="8" xfId="0" applyNumberFormat="1" applyFont="1" applyFill="1" applyBorder="1" applyAlignment="1">
      <alignment horizontal="right" vertical="center" wrapText="1"/>
    </xf>
    <xf numFmtId="168" fontId="33" fillId="2" borderId="8" xfId="3" applyNumberFormat="1" applyFont="1" applyFill="1" applyBorder="1" applyAlignment="1">
      <alignment horizontal="center" vertical="center" wrapText="1"/>
    </xf>
    <xf numFmtId="3" fontId="33" fillId="2" borderId="9" xfId="0" applyNumberFormat="1" applyFont="1" applyFill="1" applyBorder="1" applyAlignment="1">
      <alignment horizontal="right" vertical="center" wrapText="1"/>
    </xf>
    <xf numFmtId="168" fontId="33" fillId="2" borderId="10" xfId="0" applyNumberFormat="1" applyFont="1" applyFill="1" applyBorder="1" applyAlignment="1">
      <alignment horizontal="center" vertical="center" wrapText="1"/>
    </xf>
    <xf numFmtId="3" fontId="34" fillId="2" borderId="10" xfId="0" applyNumberFormat="1" applyFont="1" applyFill="1" applyBorder="1" applyAlignment="1">
      <alignment horizontal="center" vertical="center"/>
    </xf>
    <xf numFmtId="3" fontId="34" fillId="2" borderId="10" xfId="0" applyNumberFormat="1" applyFont="1" applyFill="1" applyBorder="1" applyAlignment="1">
      <alignment horizontal="center" vertical="center" wrapText="1"/>
    </xf>
    <xf numFmtId="165" fontId="33" fillId="2" borderId="8" xfId="0" applyNumberFormat="1" applyFont="1" applyFill="1" applyBorder="1" applyAlignment="1">
      <alignment horizontal="right" vertical="center" wrapText="1"/>
    </xf>
    <xf numFmtId="0" fontId="33" fillId="2" borderId="8" xfId="0" applyFont="1" applyFill="1" applyBorder="1" applyAlignment="1">
      <alignment horizontal="right" vertical="center"/>
    </xf>
    <xf numFmtId="179" fontId="33" fillId="2" borderId="8" xfId="0" applyNumberFormat="1" applyFont="1" applyFill="1" applyBorder="1" applyAlignment="1">
      <alignment horizontal="center" vertical="center" wrapText="1"/>
    </xf>
    <xf numFmtId="166" fontId="33" fillId="2" borderId="0" xfId="0" applyNumberFormat="1" applyFont="1" applyFill="1" applyAlignment="1">
      <alignment horizontal="center" vertical="center"/>
    </xf>
    <xf numFmtId="168" fontId="33" fillId="2" borderId="11" xfId="0" applyNumberFormat="1" applyFont="1" applyFill="1" applyBorder="1" applyAlignment="1">
      <alignment horizontal="center" vertical="center" wrapText="1"/>
    </xf>
    <xf numFmtId="168" fontId="33" fillId="2" borderId="11" xfId="0" applyNumberFormat="1" applyFont="1" applyFill="1" applyBorder="1" applyAlignment="1">
      <alignment horizontal="center" vertical="center"/>
    </xf>
    <xf numFmtId="3" fontId="41" fillId="2" borderId="8" xfId="0" applyNumberFormat="1" applyFont="1" applyFill="1" applyBorder="1" applyAlignment="1">
      <alignment horizontal="center" vertical="center"/>
    </xf>
    <xf numFmtId="182" fontId="33" fillId="2" borderId="11" xfId="0" applyNumberFormat="1" applyFont="1" applyFill="1" applyBorder="1" applyAlignment="1">
      <alignment horizontal="center" vertical="center" wrapText="1"/>
    </xf>
    <xf numFmtId="4" fontId="33" fillId="2" borderId="11" xfId="0" applyNumberFormat="1" applyFont="1" applyFill="1" applyBorder="1" applyAlignment="1">
      <alignment horizontal="center" vertical="center" wrapText="1"/>
    </xf>
    <xf numFmtId="0" fontId="33" fillId="2" borderId="10" xfId="0" applyFont="1" applyFill="1" applyBorder="1" applyAlignment="1">
      <alignment horizontal="right" vertical="center" wrapText="1"/>
    </xf>
    <xf numFmtId="166" fontId="33" fillId="2" borderId="8" xfId="0" applyNumberFormat="1" applyFont="1" applyFill="1" applyBorder="1" applyAlignment="1">
      <alignment horizontal="right" vertical="center" wrapText="1"/>
    </xf>
    <xf numFmtId="166" fontId="33" fillId="2" borderId="11" xfId="0" applyNumberFormat="1" applyFont="1" applyFill="1" applyBorder="1" applyAlignment="1">
      <alignment horizontal="right" vertical="center" wrapText="1"/>
    </xf>
    <xf numFmtId="171" fontId="33" fillId="2" borderId="8" xfId="5" applyNumberFormat="1" applyFont="1" applyFill="1" applyBorder="1" applyAlignment="1">
      <alignment vertical="center" wrapText="1"/>
    </xf>
    <xf numFmtId="170" fontId="33" fillId="2" borderId="11" xfId="5" applyNumberFormat="1" applyFont="1" applyFill="1" applyBorder="1" applyAlignment="1">
      <alignment horizontal="right" vertical="center" wrapText="1"/>
    </xf>
    <xf numFmtId="0" fontId="33" fillId="2" borderId="11" xfId="0" applyFont="1" applyFill="1" applyBorder="1" applyAlignment="1">
      <alignment horizontal="right" vertical="center" wrapText="1"/>
    </xf>
    <xf numFmtId="170" fontId="33" fillId="2" borderId="10" xfId="5" applyNumberFormat="1" applyFont="1" applyFill="1" applyBorder="1" applyAlignment="1">
      <alignment vertical="center" wrapText="1"/>
    </xf>
    <xf numFmtId="0" fontId="33" fillId="2" borderId="9" xfId="0" applyFont="1" applyFill="1" applyBorder="1" applyAlignment="1">
      <alignment horizontal="right" vertical="center" wrapText="1"/>
    </xf>
    <xf numFmtId="166" fontId="33" fillId="2" borderId="10" xfId="0" applyNumberFormat="1" applyFont="1" applyFill="1" applyBorder="1" applyAlignment="1">
      <alignment horizontal="right" vertical="center" wrapText="1"/>
    </xf>
    <xf numFmtId="166" fontId="33" fillId="2" borderId="9" xfId="0" applyNumberFormat="1" applyFont="1" applyFill="1" applyBorder="1" applyAlignment="1">
      <alignment horizontal="right" vertical="center" wrapText="1"/>
    </xf>
    <xf numFmtId="0" fontId="33" fillId="2" borderId="12" xfId="0" applyFont="1" applyFill="1" applyBorder="1" applyAlignment="1">
      <alignment horizontal="right" vertical="center" wrapText="1"/>
    </xf>
    <xf numFmtId="166" fontId="33" fillId="2" borderId="12" xfId="0" applyNumberFormat="1" applyFont="1" applyFill="1" applyBorder="1" applyAlignment="1">
      <alignment horizontal="right" vertical="center" wrapText="1"/>
    </xf>
    <xf numFmtId="3" fontId="33" fillId="2" borderId="11" xfId="0" applyNumberFormat="1" applyFont="1" applyFill="1" applyBorder="1" applyAlignment="1">
      <alignment horizontal="right" vertical="center" wrapText="1"/>
    </xf>
    <xf numFmtId="0" fontId="21" fillId="17" borderId="14" xfId="0" applyFont="1" applyFill="1" applyBorder="1" applyAlignment="1">
      <alignment horizontal="left"/>
    </xf>
    <xf numFmtId="0" fontId="21" fillId="17" borderId="14" xfId="0" applyFont="1" applyFill="1" applyBorder="1"/>
    <xf numFmtId="0" fontId="21" fillId="17" borderId="14" xfId="0" applyFont="1" applyFill="1" applyBorder="1" applyAlignment="1">
      <alignment horizontal="center" vertical="center"/>
    </xf>
    <xf numFmtId="0" fontId="33" fillId="17" borderId="14" xfId="0" applyFont="1" applyFill="1" applyBorder="1" applyAlignment="1">
      <alignment horizontal="center" vertical="center"/>
    </xf>
    <xf numFmtId="0" fontId="33" fillId="17" borderId="14" xfId="0" applyFont="1" applyFill="1" applyBorder="1" applyAlignment="1">
      <alignment horizontal="right" vertical="center"/>
    </xf>
    <xf numFmtId="0" fontId="21" fillId="17" borderId="14" xfId="0" applyFont="1" applyFill="1" applyBorder="1" applyAlignment="1">
      <alignment horizontal="right" vertical="center"/>
    </xf>
    <xf numFmtId="0" fontId="21" fillId="17" borderId="0" xfId="0" applyFont="1" applyFill="1" applyBorder="1"/>
    <xf numFmtId="0" fontId="21" fillId="17" borderId="0" xfId="0" applyFont="1" applyFill="1" applyBorder="1" applyAlignment="1">
      <alignment horizontal="left"/>
    </xf>
    <xf numFmtId="0" fontId="21" fillId="17" borderId="0" xfId="0" applyFont="1" applyFill="1" applyBorder="1" applyAlignment="1">
      <alignment horizontal="center" vertical="center"/>
    </xf>
    <xf numFmtId="0" fontId="33" fillId="17" borderId="0" xfId="0" applyFont="1" applyFill="1" applyBorder="1" applyAlignment="1">
      <alignment horizontal="center" vertical="center"/>
    </xf>
    <xf numFmtId="0" fontId="33" fillId="17" borderId="0" xfId="0" applyFont="1" applyFill="1" applyBorder="1" applyAlignment="1">
      <alignment horizontal="right" vertical="center"/>
    </xf>
    <xf numFmtId="0" fontId="21" fillId="17" borderId="0" xfId="0" applyFont="1" applyFill="1" applyBorder="1" applyAlignment="1">
      <alignment horizontal="right" vertical="center"/>
    </xf>
    <xf numFmtId="3" fontId="33" fillId="17" borderId="0" xfId="0" applyNumberFormat="1" applyFont="1" applyFill="1" applyBorder="1" applyAlignment="1">
      <alignment horizontal="center" vertical="center"/>
    </xf>
    <xf numFmtId="0" fontId="21" fillId="17" borderId="0" xfId="0" applyFont="1" applyFill="1" applyAlignment="1">
      <alignment horizontal="left"/>
    </xf>
    <xf numFmtId="0" fontId="21" fillId="17" borderId="0" xfId="0" applyFont="1" applyFill="1"/>
    <xf numFmtId="0" fontId="21" fillId="17" borderId="0" xfId="0" applyFont="1" applyFill="1" applyAlignment="1">
      <alignment horizontal="center" vertical="center"/>
    </xf>
    <xf numFmtId="0" fontId="33" fillId="17" borderId="0" xfId="0" applyFont="1" applyFill="1" applyAlignment="1">
      <alignment horizontal="center" vertical="center"/>
    </xf>
    <xf numFmtId="0" fontId="33" fillId="17" borderId="0" xfId="0" applyFont="1" applyFill="1" applyAlignment="1">
      <alignment horizontal="right" vertical="center"/>
    </xf>
    <xf numFmtId="0" fontId="21" fillId="17" borderId="0" xfId="0" applyFont="1" applyFill="1" applyAlignment="1">
      <alignment horizontal="right" vertical="center"/>
    </xf>
    <xf numFmtId="166" fontId="33" fillId="2" borderId="8" xfId="0" applyNumberFormat="1" applyFont="1" applyFill="1" applyBorder="1" applyAlignment="1">
      <alignment vertical="center"/>
    </xf>
    <xf numFmtId="3" fontId="42" fillId="2" borderId="8" xfId="0" applyNumberFormat="1" applyFont="1" applyFill="1" applyBorder="1" applyAlignment="1">
      <alignment horizontal="center" vertical="center"/>
    </xf>
    <xf numFmtId="3" fontId="42" fillId="2" borderId="8" xfId="0" applyNumberFormat="1" applyFont="1" applyFill="1" applyBorder="1" applyAlignment="1">
      <alignment vertical="center"/>
    </xf>
    <xf numFmtId="3" fontId="42" fillId="2" borderId="8" xfId="0" applyNumberFormat="1" applyFont="1" applyFill="1" applyBorder="1" applyAlignment="1">
      <alignment horizontal="right" vertical="center" indent="3"/>
    </xf>
    <xf numFmtId="3" fontId="34" fillId="2" borderId="8" xfId="51" applyNumberFormat="1" applyFont="1" applyFill="1" applyBorder="1" applyAlignment="1">
      <alignment horizontal="center" vertical="center" wrapText="1"/>
    </xf>
    <xf numFmtId="3" fontId="34" fillId="2" borderId="8" xfId="50" applyNumberFormat="1" applyFont="1" applyFill="1" applyBorder="1" applyAlignment="1">
      <alignment horizontal="center" vertical="center" wrapText="1"/>
    </xf>
    <xf numFmtId="3" fontId="34" fillId="2" borderId="8" xfId="50" quotePrefix="1" applyNumberFormat="1" applyFont="1" applyFill="1" applyBorder="1" applyAlignment="1">
      <alignment horizontal="center" vertical="center" wrapText="1"/>
    </xf>
    <xf numFmtId="3" fontId="36" fillId="2" borderId="8" xfId="41" applyNumberFormat="1" applyFont="1" applyFill="1" applyBorder="1" applyAlignment="1">
      <alignment vertical="center"/>
    </xf>
    <xf numFmtId="171" fontId="33" fillId="2" borderId="8" xfId="5" applyNumberFormat="1" applyFont="1" applyFill="1" applyBorder="1" applyAlignment="1">
      <alignment horizontal="left" vertical="center" wrapText="1"/>
    </xf>
    <xf numFmtId="3" fontId="36" fillId="2" borderId="8" xfId="41" applyNumberFormat="1" applyFont="1" applyFill="1" applyBorder="1" applyAlignment="1">
      <alignment horizontal="center" vertical="center"/>
    </xf>
    <xf numFmtId="3" fontId="33" fillId="2" borderId="8" xfId="1" applyNumberFormat="1" applyFont="1" applyFill="1" applyBorder="1" applyAlignment="1">
      <alignment horizontal="center" vertical="center"/>
    </xf>
    <xf numFmtId="168" fontId="36" fillId="2" borderId="8" xfId="0" applyNumberFormat="1" applyFont="1" applyFill="1" applyBorder="1" applyAlignment="1">
      <alignment horizontal="center" vertical="center"/>
    </xf>
    <xf numFmtId="4" fontId="33" fillId="2" borderId="8" xfId="0" applyNumberFormat="1" applyFont="1" applyFill="1" applyBorder="1" applyAlignment="1">
      <alignment horizontal="center" vertical="center"/>
    </xf>
    <xf numFmtId="179" fontId="33" fillId="2" borderId="8" xfId="5" applyNumberFormat="1" applyFont="1" applyFill="1" applyBorder="1" applyAlignment="1">
      <alignment horizontal="center" vertical="center" wrapText="1"/>
    </xf>
    <xf numFmtId="10" fontId="33" fillId="2" borderId="8" xfId="3" applyNumberFormat="1" applyFont="1" applyFill="1" applyBorder="1" applyAlignment="1">
      <alignment horizontal="center" vertical="center" wrapText="1"/>
    </xf>
    <xf numFmtId="166" fontId="35" fillId="2" borderId="8" xfId="0" applyNumberFormat="1" applyFont="1" applyFill="1" applyBorder="1" applyAlignment="1" applyProtection="1">
      <alignment horizontal="center" vertical="center"/>
      <protection locked="0"/>
    </xf>
    <xf numFmtId="3" fontId="33" fillId="2" borderId="8" xfId="2" applyNumberFormat="1" applyFont="1" applyFill="1" applyBorder="1" applyAlignment="1">
      <alignment horizontal="center" vertical="center"/>
    </xf>
    <xf numFmtId="3" fontId="33" fillId="2" borderId="8" xfId="0" applyNumberFormat="1" applyFont="1" applyFill="1" applyBorder="1" applyAlignment="1">
      <alignment vertical="center"/>
    </xf>
    <xf numFmtId="184" fontId="33" fillId="2" borderId="8" xfId="2" applyNumberFormat="1" applyFont="1" applyFill="1" applyBorder="1" applyAlignment="1">
      <alignment horizontal="center" vertical="center"/>
    </xf>
    <xf numFmtId="3" fontId="33" fillId="2" borderId="8" xfId="2" applyNumberFormat="1" applyFont="1" applyFill="1" applyBorder="1" applyAlignment="1">
      <alignment horizontal="center" vertical="center" wrapText="1"/>
    </xf>
    <xf numFmtId="185" fontId="35" fillId="2" borderId="8" xfId="25" applyNumberFormat="1" applyFont="1" applyFill="1" applyBorder="1" applyAlignment="1">
      <alignment horizontal="right" vertical="center"/>
    </xf>
    <xf numFmtId="43" fontId="33" fillId="2" borderId="8" xfId="0" applyNumberFormat="1" applyFont="1" applyFill="1" applyBorder="1" applyAlignment="1">
      <alignment horizontal="center" vertical="center" wrapText="1"/>
    </xf>
    <xf numFmtId="0" fontId="39" fillId="2" borderId="8" xfId="0" applyFont="1" applyFill="1" applyBorder="1" applyAlignment="1">
      <alignment vertical="center" wrapText="1"/>
    </xf>
    <xf numFmtId="0" fontId="33" fillId="2" borderId="8" xfId="0" applyFont="1" applyFill="1" applyBorder="1" applyAlignment="1">
      <alignment horizontal="right" vertical="center" wrapText="1"/>
    </xf>
    <xf numFmtId="171" fontId="33" fillId="2" borderId="8" xfId="0" applyNumberFormat="1" applyFont="1" applyFill="1" applyBorder="1" applyAlignment="1">
      <alignment vertical="center" wrapText="1"/>
    </xf>
    <xf numFmtId="3" fontId="36" fillId="2" borderId="8" xfId="0" applyNumberFormat="1" applyFont="1" applyFill="1" applyBorder="1" applyAlignment="1">
      <alignment horizontal="center" vertical="center"/>
    </xf>
    <xf numFmtId="0" fontId="33" fillId="17" borderId="0" xfId="0" applyFont="1" applyFill="1" applyAlignment="1">
      <alignment wrapText="1"/>
    </xf>
    <xf numFmtId="0" fontId="33" fillId="17" borderId="0" xfId="0" applyFont="1" applyFill="1" applyAlignment="1">
      <alignment horizontal="left" vertical="top" wrapText="1"/>
    </xf>
    <xf numFmtId="0" fontId="33" fillId="17" borderId="0" xfId="0" applyFont="1" applyFill="1" applyAlignment="1">
      <alignment horizontal="center" vertical="top" wrapText="1"/>
    </xf>
    <xf numFmtId="0" fontId="21" fillId="17" borderId="0" xfId="0" applyFont="1" applyFill="1" applyAlignment="1">
      <alignment horizontal="center" vertical="top" wrapText="1"/>
    </xf>
    <xf numFmtId="0" fontId="33" fillId="17" borderId="0" xfId="0" applyFont="1" applyFill="1" applyAlignment="1">
      <alignment horizontal="center" vertical="center" wrapText="1"/>
    </xf>
    <xf numFmtId="0" fontId="33" fillId="17" borderId="0" xfId="0" applyFont="1" applyFill="1" applyAlignment="1">
      <alignment horizontal="right" wrapText="1"/>
    </xf>
    <xf numFmtId="0" fontId="33" fillId="17" borderId="0" xfId="0" applyFont="1" applyFill="1"/>
    <xf numFmtId="0" fontId="33" fillId="17" borderId="0" xfId="0" applyFont="1" applyFill="1" applyAlignment="1">
      <alignment vertical="center" wrapText="1"/>
    </xf>
    <xf numFmtId="0" fontId="33" fillId="17" borderId="0" xfId="0" applyFont="1" applyFill="1" applyAlignment="1">
      <alignment horizontal="left" vertical="center" wrapText="1"/>
    </xf>
    <xf numFmtId="0" fontId="21" fillId="17" borderId="0" xfId="0" applyFont="1" applyFill="1" applyAlignment="1">
      <alignment horizontal="center" vertical="center" wrapText="1"/>
    </xf>
    <xf numFmtId="0" fontId="33" fillId="17" borderId="0" xfId="0" applyFont="1" applyFill="1" applyAlignment="1">
      <alignment vertical="center"/>
    </xf>
    <xf numFmtId="4" fontId="33" fillId="17" borderId="0" xfId="0" applyNumberFormat="1" applyFont="1" applyFill="1" applyAlignment="1">
      <alignment horizontal="center" vertical="center" wrapText="1"/>
    </xf>
    <xf numFmtId="3" fontId="33" fillId="17" borderId="0" xfId="0" applyNumberFormat="1" applyFont="1" applyFill="1" applyAlignment="1">
      <alignment horizontal="center" vertical="center" wrapText="1"/>
    </xf>
    <xf numFmtId="0" fontId="33" fillId="17" borderId="0" xfId="0" applyFont="1" applyFill="1" applyAlignment="1">
      <alignment horizontal="right" vertical="center" wrapText="1"/>
    </xf>
    <xf numFmtId="3" fontId="33" fillId="17" borderId="0" xfId="0" applyNumberFormat="1" applyFont="1" applyFill="1" applyAlignment="1">
      <alignment horizontal="center" vertical="top" wrapText="1"/>
    </xf>
    <xf numFmtId="49" fontId="37" fillId="2" borderId="8" xfId="0" applyNumberFormat="1" applyFont="1" applyFill="1" applyBorder="1" applyAlignment="1">
      <alignment horizontal="center" vertical="center" wrapText="1"/>
    </xf>
    <xf numFmtId="167" fontId="33" fillId="2" borderId="8" xfId="0" applyNumberFormat="1" applyFont="1" applyFill="1" applyBorder="1" applyAlignment="1">
      <alignment horizontal="right" vertical="center" wrapText="1"/>
    </xf>
    <xf numFmtId="10" fontId="33" fillId="2" borderId="8" xfId="3" applyNumberFormat="1" applyFont="1" applyFill="1" applyBorder="1" applyAlignment="1">
      <alignment horizontal="right" vertical="center" wrapText="1"/>
    </xf>
    <xf numFmtId="3" fontId="34" fillId="2" borderId="8" xfId="45" applyNumberFormat="1" applyFont="1" applyFill="1" applyBorder="1" applyAlignment="1">
      <alignment horizontal="center" vertical="center"/>
    </xf>
    <xf numFmtId="168" fontId="33" fillId="2" borderId="8" xfId="0" applyNumberFormat="1" applyFont="1" applyFill="1" applyBorder="1" applyAlignment="1">
      <alignment horizontal="right" vertical="center" wrapText="1"/>
    </xf>
    <xf numFmtId="168" fontId="33" fillId="2" borderId="8" xfId="0" applyNumberFormat="1" applyFont="1" applyFill="1" applyBorder="1" applyAlignment="1">
      <alignment horizontal="center" vertical="top"/>
    </xf>
    <xf numFmtId="168" fontId="35" fillId="2" borderId="8" xfId="0" applyNumberFormat="1" applyFont="1" applyFill="1" applyBorder="1" applyAlignment="1">
      <alignment horizontal="center" vertical="center"/>
    </xf>
    <xf numFmtId="169" fontId="35" fillId="2" borderId="8" xfId="0" applyNumberFormat="1" applyFont="1" applyFill="1" applyBorder="1" applyAlignment="1">
      <alignment horizontal="center" vertical="top" wrapText="1"/>
    </xf>
    <xf numFmtId="168" fontId="35" fillId="2" borderId="8" xfId="0" applyNumberFormat="1" applyFont="1" applyFill="1" applyBorder="1" applyAlignment="1">
      <alignment horizontal="center" vertical="top"/>
    </xf>
    <xf numFmtId="0" fontId="33" fillId="2" borderId="8" xfId="0" applyFont="1" applyFill="1" applyBorder="1" applyAlignment="1">
      <alignment horizontal="center" vertical="top"/>
    </xf>
    <xf numFmtId="1" fontId="33" fillId="2" borderId="8" xfId="0" applyNumberFormat="1" applyFont="1" applyFill="1" applyBorder="1" applyAlignment="1">
      <alignment horizontal="center" vertical="center" wrapText="1"/>
    </xf>
    <xf numFmtId="9" fontId="33" fillId="2" borderId="8" xfId="0" applyNumberFormat="1" applyFont="1" applyFill="1" applyBorder="1" applyAlignment="1">
      <alignment horizontal="right" vertical="center" wrapText="1"/>
    </xf>
    <xf numFmtId="3" fontId="33" fillId="2" borderId="8" xfId="0" applyNumberFormat="1" applyFont="1" applyFill="1" applyBorder="1" applyAlignment="1">
      <alignment horizontal="left" vertical="center" wrapText="1"/>
    </xf>
    <xf numFmtId="183" fontId="33" fillId="2" borderId="8" xfId="0" applyNumberFormat="1" applyFont="1" applyFill="1" applyBorder="1" applyAlignment="1">
      <alignment horizontal="center" vertical="center" wrapText="1"/>
    </xf>
    <xf numFmtId="167" fontId="33" fillId="2" borderId="8" xfId="0" applyNumberFormat="1" applyFont="1" applyFill="1" applyBorder="1" applyAlignment="1">
      <alignment vertical="center"/>
    </xf>
    <xf numFmtId="169" fontId="35" fillId="2" borderId="8" xfId="0" applyNumberFormat="1" applyFont="1" applyFill="1" applyBorder="1" applyAlignment="1">
      <alignment vertical="center" wrapText="1"/>
    </xf>
    <xf numFmtId="169" fontId="35" fillId="2" borderId="8" xfId="0" applyNumberFormat="1" applyFont="1" applyFill="1" applyBorder="1" applyAlignment="1">
      <alignment horizontal="right" vertical="center" wrapText="1"/>
    </xf>
    <xf numFmtId="166" fontId="34" fillId="2" borderId="8" xfId="0" applyNumberFormat="1" applyFont="1" applyFill="1" applyBorder="1" applyAlignment="1">
      <alignment horizontal="center" vertical="center" wrapText="1"/>
    </xf>
    <xf numFmtId="4" fontId="33" fillId="2" borderId="8" xfId="0" applyNumberFormat="1" applyFont="1" applyFill="1" applyBorder="1" applyAlignment="1">
      <alignment horizontal="right" vertical="center" wrapText="1"/>
    </xf>
    <xf numFmtId="168" fontId="33" fillId="2" borderId="8" xfId="0" applyNumberFormat="1" applyFont="1" applyFill="1" applyBorder="1" applyAlignment="1">
      <alignment horizontal="right" vertical="center"/>
    </xf>
    <xf numFmtId="168" fontId="35" fillId="2" borderId="8" xfId="48" applyNumberFormat="1" applyFont="1" applyFill="1" applyBorder="1" applyAlignment="1">
      <alignment horizontal="center" vertical="center"/>
    </xf>
    <xf numFmtId="9" fontId="33" fillId="2" borderId="8" xfId="3" applyFont="1" applyFill="1" applyBorder="1" applyAlignment="1">
      <alignment horizontal="right" vertical="center" wrapText="1"/>
    </xf>
    <xf numFmtId="169" fontId="33" fillId="2" borderId="8" xfId="0" applyNumberFormat="1" applyFont="1" applyFill="1" applyBorder="1" applyAlignment="1">
      <alignment horizontal="left" vertical="center" wrapText="1"/>
    </xf>
    <xf numFmtId="169" fontId="33" fillId="2" borderId="8" xfId="0" applyNumberFormat="1" applyFont="1" applyFill="1" applyBorder="1" applyAlignment="1">
      <alignment horizontal="center" vertical="center" wrapText="1"/>
    </xf>
    <xf numFmtId="3" fontId="35" fillId="2" borderId="8" xfId="0" applyNumberFormat="1" applyFont="1" applyFill="1" applyBorder="1" applyAlignment="1">
      <alignment horizontal="center" vertical="center"/>
    </xf>
    <xf numFmtId="3" fontId="35" fillId="2" borderId="8" xfId="0" applyNumberFormat="1" applyFont="1" applyFill="1" applyBorder="1" applyAlignment="1">
      <alignment horizontal="center" vertical="center" wrapText="1"/>
    </xf>
    <xf numFmtId="3" fontId="35" fillId="2" borderId="8" xfId="9" applyNumberFormat="1" applyFont="1" applyFill="1" applyBorder="1" applyAlignment="1">
      <alignment horizontal="center" vertical="center" wrapText="1"/>
    </xf>
    <xf numFmtId="167" fontId="33" fillId="2" borderId="8" xfId="0" applyNumberFormat="1" applyFont="1" applyFill="1" applyBorder="1" applyAlignment="1">
      <alignment horizontal="right" vertical="center"/>
    </xf>
    <xf numFmtId="166" fontId="43" fillId="2" borderId="8" xfId="0" applyNumberFormat="1" applyFont="1" applyFill="1" applyBorder="1" applyAlignment="1">
      <alignment horizontal="center" vertical="center"/>
    </xf>
    <xf numFmtId="171" fontId="33" fillId="2" borderId="8" xfId="5" applyNumberFormat="1" applyFont="1" applyFill="1" applyBorder="1" applyAlignment="1">
      <alignment horizontal="right" vertical="center" wrapText="1"/>
    </xf>
    <xf numFmtId="165" fontId="33" fillId="2" borderId="8" xfId="5" applyFont="1" applyFill="1" applyBorder="1" applyAlignment="1">
      <alignment horizontal="right" vertical="center" wrapText="1"/>
    </xf>
    <xf numFmtId="168" fontId="33" fillId="2" borderId="8" xfId="5" applyNumberFormat="1" applyFont="1" applyFill="1" applyBorder="1" applyAlignment="1">
      <alignment horizontal="center" vertical="center" wrapText="1"/>
    </xf>
    <xf numFmtId="20" fontId="33" fillId="2" borderId="8" xfId="0" applyNumberFormat="1" applyFont="1" applyFill="1" applyBorder="1" applyAlignment="1">
      <alignment horizontal="center" vertical="center" wrapText="1"/>
    </xf>
    <xf numFmtId="168" fontId="33" fillId="2" borderId="8" xfId="0" applyNumberFormat="1" applyFont="1" applyFill="1" applyBorder="1" applyAlignment="1">
      <alignment horizontal="left" vertical="center" wrapText="1"/>
    </xf>
    <xf numFmtId="0" fontId="33" fillId="2" borderId="8" xfId="0" applyFont="1" applyFill="1" applyBorder="1" applyAlignment="1">
      <alignment horizontal="right"/>
    </xf>
    <xf numFmtId="0" fontId="33" fillId="17" borderId="0" xfId="0" applyFont="1" applyFill="1" applyBorder="1" applyAlignment="1">
      <alignment horizontal="center"/>
    </xf>
    <xf numFmtId="0" fontId="33" fillId="17" borderId="0" xfId="0" applyFont="1" applyFill="1" applyBorder="1" applyAlignment="1">
      <alignment horizontal="right"/>
    </xf>
    <xf numFmtId="0" fontId="33" fillId="17" borderId="0" xfId="0" applyFont="1" applyFill="1" applyBorder="1"/>
    <xf numFmtId="0" fontId="20" fillId="17" borderId="0" xfId="0" applyFont="1" applyFill="1"/>
    <xf numFmtId="0" fontId="21" fillId="2" borderId="8"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8" xfId="0" applyFont="1" applyFill="1" applyBorder="1" applyAlignment="1">
      <alignment horizontal="justify" vertical="top" wrapText="1"/>
    </xf>
    <xf numFmtId="0" fontId="21" fillId="2" borderId="8" xfId="0" applyFont="1" applyFill="1" applyBorder="1" applyAlignment="1">
      <alignment horizontal="justify" vertical="center" wrapText="1"/>
    </xf>
    <xf numFmtId="0" fontId="21" fillId="2" borderId="8" xfId="0" applyFont="1" applyFill="1" applyBorder="1" applyAlignment="1">
      <alignment horizontal="justify" vertical="center" wrapText="1"/>
    </xf>
    <xf numFmtId="0" fontId="21" fillId="2" borderId="0" xfId="0" applyFont="1" applyFill="1" applyBorder="1" applyAlignment="1">
      <alignment wrapText="1"/>
    </xf>
    <xf numFmtId="0" fontId="21" fillId="18" borderId="0" xfId="0" applyFont="1" applyFill="1"/>
    <xf numFmtId="0" fontId="28" fillId="18" borderId="0" xfId="0" applyFont="1" applyFill="1"/>
    <xf numFmtId="0" fontId="28" fillId="18" borderId="0" xfId="0" applyFont="1" applyFill="1" applyAlignment="1">
      <alignment vertical="center"/>
    </xf>
    <xf numFmtId="0" fontId="21" fillId="18" borderId="0" xfId="0" applyFont="1" applyFill="1" applyAlignment="1">
      <alignment vertical="center"/>
    </xf>
    <xf numFmtId="0" fontId="21" fillId="18" borderId="0" xfId="0" applyFont="1" applyFill="1" applyAlignment="1">
      <alignment vertical="top"/>
    </xf>
    <xf numFmtId="0" fontId="21" fillId="18" borderId="0" xfId="0" applyFont="1" applyFill="1" applyAlignment="1">
      <alignment vertical="top" wrapText="1"/>
    </xf>
    <xf numFmtId="0" fontId="21" fillId="18" borderId="0" xfId="0" applyFont="1" applyFill="1" applyBorder="1"/>
  </cellXfs>
  <cellStyles count="53">
    <cellStyle name="Cancel" xfId="50" xr:uid="{060C6316-257D-4DAE-877A-EC402FB679BC}"/>
    <cellStyle name="Cancel 2" xfId="51" xr:uid="{A41B9042-89B9-4233-9439-3CC0BAFB7EA2}"/>
    <cellStyle name="CUADRO - Style1" xfId="10" xr:uid="{00000000-0005-0000-0000-000000000000}"/>
    <cellStyle name="CUERPO - Style2" xfId="11" xr:uid="{00000000-0005-0000-0000-000001000000}"/>
    <cellStyle name="Dia" xfId="12" xr:uid="{00000000-0005-0000-0000-000002000000}"/>
    <cellStyle name="Diseño" xfId="7" xr:uid="{00000000-0005-0000-0000-000003000000}"/>
    <cellStyle name="Encabez1" xfId="13" xr:uid="{00000000-0005-0000-0000-000004000000}"/>
    <cellStyle name="Encabez2" xfId="14" xr:uid="{00000000-0005-0000-0000-000005000000}"/>
    <cellStyle name="Euro" xfId="38" xr:uid="{00000000-0005-0000-0000-000006000000}"/>
    <cellStyle name="F2" xfId="15" xr:uid="{00000000-0005-0000-0000-000007000000}"/>
    <cellStyle name="F3" xfId="16" xr:uid="{00000000-0005-0000-0000-000008000000}"/>
    <cellStyle name="F4" xfId="17" xr:uid="{00000000-0005-0000-0000-000009000000}"/>
    <cellStyle name="F5" xfId="18" xr:uid="{00000000-0005-0000-0000-00000A000000}"/>
    <cellStyle name="F6" xfId="19" xr:uid="{00000000-0005-0000-0000-00000B000000}"/>
    <cellStyle name="F7" xfId="20" xr:uid="{00000000-0005-0000-0000-00000C000000}"/>
    <cellStyle name="F8" xfId="21" xr:uid="{00000000-0005-0000-0000-00000D000000}"/>
    <cellStyle name="Fijo" xfId="22" xr:uid="{00000000-0005-0000-0000-00000E000000}"/>
    <cellStyle name="Financiero" xfId="23" xr:uid="{00000000-0005-0000-0000-00000F000000}"/>
    <cellStyle name="Hipervínculo" xfId="39" builtinId="8"/>
    <cellStyle name="Hipervínculo 2" xfId="40" xr:uid="{00000000-0005-0000-0000-000011000000}"/>
    <cellStyle name="Millares" xfId="5" builtinId="3"/>
    <cellStyle name="Millares 2" xfId="8" xr:uid="{00000000-0005-0000-0000-000013000000}"/>
    <cellStyle name="Millares 2 2" xfId="24" xr:uid="{00000000-0005-0000-0000-000014000000}"/>
    <cellStyle name="Millares 2 3" xfId="36" xr:uid="{00000000-0005-0000-0000-000015000000}"/>
    <cellStyle name="Millares 2 7" xfId="1" xr:uid="{00000000-0005-0000-0000-000016000000}"/>
    <cellStyle name="Millares 3" xfId="25" xr:uid="{00000000-0005-0000-0000-000017000000}"/>
    <cellStyle name="Millares 3 2" xfId="37" xr:uid="{00000000-0005-0000-0000-000018000000}"/>
    <cellStyle name="Millares 4" xfId="26" xr:uid="{00000000-0005-0000-0000-000019000000}"/>
    <cellStyle name="Millares 5" xfId="27" xr:uid="{00000000-0005-0000-0000-00001A000000}"/>
    <cellStyle name="Monetario" xfId="28" xr:uid="{00000000-0005-0000-0000-00001B000000}"/>
    <cellStyle name="Normal" xfId="0" builtinId="0"/>
    <cellStyle name="Normal 10 2" xfId="42" xr:uid="{1FE676B1-24D8-41D5-80EA-9D0FDA5A4F52}"/>
    <cellStyle name="Normal 11" xfId="47" xr:uid="{2BB4845E-4F88-4BCF-9663-1E691DCE08BB}"/>
    <cellStyle name="Normal 2" xfId="2" xr:uid="{00000000-0005-0000-0000-00001D000000}"/>
    <cellStyle name="Normal 2 2" xfId="30" xr:uid="{00000000-0005-0000-0000-00001E000000}"/>
    <cellStyle name="Normal 2 2 2" xfId="43" xr:uid="{7AEC97D1-C90B-412A-B58C-3790EB3AFF12}"/>
    <cellStyle name="Normal 2 3" xfId="29" xr:uid="{00000000-0005-0000-0000-00001F000000}"/>
    <cellStyle name="Normal 2 6" xfId="44" xr:uid="{51EC2B4A-42C6-47E3-BBFE-F3B85F234891}"/>
    <cellStyle name="Normal 3" xfId="6" xr:uid="{00000000-0005-0000-0000-000020000000}"/>
    <cellStyle name="Normal 3 2" xfId="31" xr:uid="{00000000-0005-0000-0000-000021000000}"/>
    <cellStyle name="Normal 3 3" xfId="35" xr:uid="{00000000-0005-0000-0000-000022000000}"/>
    <cellStyle name="Normal 4" xfId="9" xr:uid="{00000000-0005-0000-0000-000023000000}"/>
    <cellStyle name="Normal 4_Hoja3" xfId="41" xr:uid="{235A756B-7838-41D1-9042-59C09850AC32}"/>
    <cellStyle name="Normal 6 2" xfId="48" xr:uid="{797147C4-2F0F-446D-B668-0C2C315E87F0}"/>
    <cellStyle name="Normal 6 2 2" xfId="52" xr:uid="{0CCFED27-A03C-4B69-AE44-4E77591E8978}"/>
    <cellStyle name="Normal_5.57-G- Anal-D" xfId="49" xr:uid="{914C0A55-BCBD-4052-A42C-BFDBABCB7D2C}"/>
    <cellStyle name="Normal_Cuadros 301107_TítulosRevisados 2" xfId="46" xr:uid="{756F867C-FF1C-465F-B7A3-647A5389A833}"/>
    <cellStyle name="Normal_Hoja1" xfId="45" xr:uid="{589BFE4F-A982-46B1-A740-DC60DE53DBB3}"/>
    <cellStyle name="NOTAS - Style3" xfId="32" xr:uid="{00000000-0005-0000-0000-000024000000}"/>
    <cellStyle name="Porcentaje" xfId="3" builtinId="5"/>
    <cellStyle name="RECUAD - Style4" xfId="33" xr:uid="{00000000-0005-0000-0000-000026000000}"/>
    <cellStyle name="Title" xfId="4" xr:uid="{00000000-0005-0000-0000-000027000000}"/>
    <cellStyle name="TITULO - Style5" xfId="34" xr:uid="{00000000-0005-0000-0000-000028000000}"/>
  </cellStyles>
  <dxfs count="0"/>
  <tableStyles count="0" defaultTableStyle="TableStyleMedium2" defaultPivotStyle="PivotStyleLight16"/>
  <colors>
    <mruColors>
      <color rgb="FFFF99FF"/>
      <color rgb="FF00FF00"/>
      <color rgb="FF66FFFF"/>
      <color rgb="FFC41E1E"/>
      <color rgb="FF0099FF"/>
      <color rgb="FFFF0066"/>
      <color rgb="FFFF9900"/>
      <color rgb="FFFF00FF"/>
      <color rgb="FFFFFF6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8-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40368</xdr:rowOff>
    </xdr:from>
    <xdr:to>
      <xdr:col>1</xdr:col>
      <xdr:colOff>87198</xdr:colOff>
      <xdr:row>2</xdr:row>
      <xdr:rowOff>133350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42089" y="40368"/>
          <a:ext cx="934923" cy="931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23810</xdr:colOff>
      <xdr:row>0</xdr:row>
      <xdr:rowOff>0</xdr:rowOff>
    </xdr:from>
    <xdr:to>
      <xdr:col>1</xdr:col>
      <xdr:colOff>98647</xdr:colOff>
      <xdr:row>2</xdr:row>
      <xdr:rowOff>106914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85810" y="0"/>
          <a:ext cx="928687" cy="956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1</xdr:col>
      <xdr:colOff>283256</xdr:colOff>
      <xdr:row>2</xdr:row>
      <xdr:rowOff>248073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2875" y="0"/>
          <a:ext cx="944713" cy="8805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0</xdr:colOff>
          <xdr:row>538</xdr:row>
          <xdr:rowOff>106680</xdr:rowOff>
        </xdr:from>
        <xdr:to>
          <xdr:col>16</xdr:col>
          <xdr:colOff>205740</xdr:colOff>
          <xdr:row>539</xdr:row>
          <xdr:rowOff>142240</xdr:rowOff>
        </xdr:to>
        <xdr:sp macro="" textlink="">
          <xdr:nvSpPr>
            <xdr:cNvPr id="4110" name="Control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2.xml"/><Relationship Id="rId2" Type="http://schemas.openxmlformats.org/officeDocument/2006/relationships/printerSettings" Target="../printerSettings/printerSettings3.bin"/><Relationship Id="rId1" Type="http://schemas.openxmlformats.org/officeDocument/2006/relationships/hyperlink" Target="http://atlas.inei.gob.pe/fn_inei/" TargetMode="External"/><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tabColor rgb="FF00B0F0"/>
    <pageSetUpPr fitToPage="1"/>
  </sheetPr>
  <dimension ref="A1:Q818"/>
  <sheetViews>
    <sheetView view="pageBreakPreview" zoomScaleNormal="80" zoomScaleSheetLayoutView="100" workbookViewId="0">
      <pane ySplit="5" topLeftCell="A6" activePane="bottomLeft" state="frozen"/>
      <selection activeCell="B1" sqref="B1"/>
      <selection pane="bottomLeft" activeCell="A807" sqref="A807:Q807"/>
    </sheetView>
  </sheetViews>
  <sheetFormatPr baseColWidth="10" defaultColWidth="11.44140625" defaultRowHeight="13.8" x14ac:dyDescent="0.3"/>
  <cols>
    <col min="1" max="1" width="12.33203125" style="498" customWidth="1"/>
    <col min="2" max="2" width="29.109375" style="498" customWidth="1"/>
    <col min="3" max="3" width="6.88671875" style="489" customWidth="1"/>
    <col min="4" max="12" width="10.21875" style="489" customWidth="1"/>
    <col min="13" max="15" width="10.21875" style="490" customWidth="1"/>
    <col min="16" max="16" width="12.33203125" style="489" customWidth="1"/>
    <col min="17" max="17" width="23.21875" style="491" customWidth="1"/>
    <col min="18" max="16384" width="11.44140625" style="491"/>
  </cols>
  <sheetData>
    <row r="1" spans="1:17" s="408" customFormat="1" ht="51" customHeight="1" x14ac:dyDescent="0.3">
      <c r="A1" s="190" t="s">
        <v>4001</v>
      </c>
      <c r="B1" s="190"/>
      <c r="C1" s="190"/>
      <c r="D1" s="190"/>
      <c r="E1" s="190"/>
      <c r="F1" s="190"/>
      <c r="G1" s="190"/>
      <c r="H1" s="190"/>
      <c r="I1" s="191"/>
      <c r="J1" s="190"/>
      <c r="K1" s="190"/>
      <c r="L1" s="190"/>
      <c r="M1" s="192"/>
      <c r="N1" s="193"/>
      <c r="O1" s="194"/>
      <c r="P1" s="190"/>
      <c r="Q1" s="191"/>
    </row>
    <row r="2" spans="1:17" s="492" customFormat="1" ht="15" customHeight="1" x14ac:dyDescent="0.3">
      <c r="A2" s="182" t="s">
        <v>4103</v>
      </c>
      <c r="B2" s="183"/>
      <c r="C2" s="183"/>
      <c r="D2" s="183"/>
      <c r="E2" s="183"/>
      <c r="F2" s="183"/>
      <c r="G2" s="183"/>
      <c r="H2" s="183"/>
      <c r="I2" s="184"/>
      <c r="J2" s="185"/>
      <c r="K2" s="185"/>
      <c r="L2" s="185"/>
      <c r="M2" s="186"/>
      <c r="N2" s="187"/>
      <c r="O2" s="188"/>
      <c r="P2" s="183"/>
      <c r="Q2" s="184"/>
    </row>
    <row r="3" spans="1:17" s="492" customFormat="1" ht="15" customHeight="1" x14ac:dyDescent="0.3">
      <c r="A3" s="183"/>
      <c r="B3" s="183"/>
      <c r="C3" s="183"/>
      <c r="D3" s="183"/>
      <c r="E3" s="183"/>
      <c r="F3" s="183"/>
      <c r="G3" s="183"/>
      <c r="H3" s="183"/>
      <c r="I3" s="184"/>
      <c r="J3" s="185"/>
      <c r="K3" s="185"/>
      <c r="L3" s="185"/>
      <c r="M3" s="186"/>
      <c r="N3" s="187"/>
      <c r="O3" s="188"/>
      <c r="P3" s="183"/>
      <c r="Q3" s="184"/>
    </row>
    <row r="4" spans="1:17" s="408" customFormat="1" ht="16.8" customHeight="1" x14ac:dyDescent="0.3">
      <c r="A4" s="207" t="s">
        <v>55</v>
      </c>
      <c r="B4" s="207"/>
      <c r="C4" s="189" t="s">
        <v>1129</v>
      </c>
      <c r="D4" s="189" t="s">
        <v>1051</v>
      </c>
      <c r="E4" s="189"/>
      <c r="F4" s="189" t="s">
        <v>1052</v>
      </c>
      <c r="G4" s="189"/>
      <c r="H4" s="189"/>
      <c r="I4" s="189"/>
      <c r="J4" s="189"/>
      <c r="K4" s="189"/>
      <c r="L4" s="189"/>
      <c r="M4" s="189"/>
      <c r="N4" s="189"/>
      <c r="O4" s="189"/>
      <c r="P4" s="189" t="s">
        <v>53</v>
      </c>
      <c r="Q4" s="189" t="s">
        <v>663</v>
      </c>
    </row>
    <row r="5" spans="1:17" s="408" customFormat="1" ht="25.8" customHeight="1" x14ac:dyDescent="0.3">
      <c r="A5" s="207"/>
      <c r="B5" s="207"/>
      <c r="C5" s="189"/>
      <c r="D5" s="73">
        <v>2014</v>
      </c>
      <c r="E5" s="73">
        <v>2015</v>
      </c>
      <c r="F5" s="73">
        <v>2016</v>
      </c>
      <c r="G5" s="73">
        <v>2017</v>
      </c>
      <c r="H5" s="73">
        <v>2018</v>
      </c>
      <c r="I5" s="73">
        <v>2019</v>
      </c>
      <c r="J5" s="73">
        <v>2020</v>
      </c>
      <c r="K5" s="454">
        <v>2021</v>
      </c>
      <c r="L5" s="73">
        <v>2022</v>
      </c>
      <c r="M5" s="73">
        <v>2023</v>
      </c>
      <c r="N5" s="73">
        <v>2024</v>
      </c>
      <c r="O5" s="73">
        <v>2025</v>
      </c>
      <c r="P5" s="189"/>
      <c r="Q5" s="189"/>
    </row>
    <row r="6" spans="1:17" s="445" customFormat="1" ht="27.6" customHeight="1" x14ac:dyDescent="0.3">
      <c r="A6" s="177" t="s">
        <v>335</v>
      </c>
      <c r="B6" s="177"/>
      <c r="C6" s="177"/>
      <c r="D6" s="177"/>
      <c r="E6" s="177"/>
      <c r="F6" s="177"/>
      <c r="G6" s="177"/>
      <c r="H6" s="177"/>
      <c r="I6" s="177"/>
      <c r="J6" s="177"/>
      <c r="K6" s="177"/>
      <c r="L6" s="177"/>
      <c r="M6" s="177"/>
      <c r="N6" s="177"/>
      <c r="O6" s="177"/>
      <c r="P6" s="177"/>
      <c r="Q6" s="177"/>
    </row>
    <row r="7" spans="1:17" s="445" customFormat="1" ht="27.6" customHeight="1" x14ac:dyDescent="0.3">
      <c r="A7" s="196" t="s">
        <v>336</v>
      </c>
      <c r="B7" s="196"/>
      <c r="C7" s="196"/>
      <c r="D7" s="196"/>
      <c r="E7" s="196"/>
      <c r="F7" s="196"/>
      <c r="G7" s="196"/>
      <c r="H7" s="196"/>
      <c r="I7" s="196"/>
      <c r="J7" s="196"/>
      <c r="K7" s="196"/>
      <c r="L7" s="196"/>
      <c r="M7" s="196"/>
      <c r="N7" s="196"/>
      <c r="O7" s="196"/>
      <c r="P7" s="196"/>
      <c r="Q7" s="196"/>
    </row>
    <row r="8" spans="1:17" s="445" customFormat="1" ht="27.6" customHeight="1" x14ac:dyDescent="0.3">
      <c r="A8" s="176" t="s">
        <v>337</v>
      </c>
      <c r="B8" s="176"/>
      <c r="C8" s="176"/>
      <c r="D8" s="176"/>
      <c r="E8" s="176"/>
      <c r="F8" s="176"/>
      <c r="G8" s="176"/>
      <c r="H8" s="176"/>
      <c r="I8" s="176"/>
      <c r="J8" s="176"/>
      <c r="K8" s="176"/>
      <c r="L8" s="176"/>
      <c r="M8" s="176"/>
      <c r="N8" s="176"/>
      <c r="O8" s="176"/>
      <c r="P8" s="176"/>
      <c r="Q8" s="176"/>
    </row>
    <row r="9" spans="1:17" s="445" customFormat="1" ht="27.6" customHeight="1" x14ac:dyDescent="0.3">
      <c r="A9" s="197" t="s">
        <v>666</v>
      </c>
      <c r="B9" s="197" t="s">
        <v>338</v>
      </c>
      <c r="C9" s="173"/>
      <c r="D9" s="61">
        <v>307954</v>
      </c>
      <c r="E9" s="61">
        <v>417412</v>
      </c>
      <c r="F9" s="61">
        <v>459735</v>
      </c>
      <c r="G9" s="61">
        <v>480487</v>
      </c>
      <c r="H9" s="61">
        <v>494032</v>
      </c>
      <c r="I9" s="61">
        <v>485261</v>
      </c>
      <c r="J9" s="61">
        <v>461213</v>
      </c>
      <c r="K9" s="61">
        <v>462406</v>
      </c>
      <c r="L9" s="61">
        <v>466066</v>
      </c>
      <c r="M9" s="61">
        <v>405498</v>
      </c>
      <c r="N9" s="61">
        <v>382825</v>
      </c>
      <c r="O9" s="61">
        <v>256515</v>
      </c>
      <c r="P9" s="37" t="s">
        <v>339</v>
      </c>
      <c r="Q9" s="175" t="s">
        <v>4149</v>
      </c>
    </row>
    <row r="10" spans="1:17" s="445" customFormat="1" ht="27.6" customHeight="1" x14ac:dyDescent="0.3">
      <c r="A10" s="197"/>
      <c r="B10" s="197"/>
      <c r="C10" s="173"/>
      <c r="D10" s="62">
        <v>0.52963109467710001</v>
      </c>
      <c r="E10" s="62">
        <v>0.72200370158960792</v>
      </c>
      <c r="F10" s="62">
        <v>0.79959892652841869</v>
      </c>
      <c r="G10" s="62">
        <v>0.84021347770357591</v>
      </c>
      <c r="H10" s="62">
        <v>0.86842614109780236</v>
      </c>
      <c r="I10" s="62">
        <v>0.85662271953983593</v>
      </c>
      <c r="J10" s="455"/>
      <c r="K10" s="40"/>
      <c r="L10" s="455"/>
      <c r="M10" s="455"/>
      <c r="N10" s="455"/>
      <c r="O10" s="455"/>
      <c r="P10" s="37" t="s">
        <v>340</v>
      </c>
      <c r="Q10" s="175"/>
    </row>
    <row r="11" spans="1:17" s="445" customFormat="1" ht="27.6" customHeight="1" x14ac:dyDescent="0.3">
      <c r="A11" s="197" t="s">
        <v>667</v>
      </c>
      <c r="B11" s="197" t="s">
        <v>341</v>
      </c>
      <c r="C11" s="173" t="s">
        <v>1130</v>
      </c>
      <c r="D11" s="47">
        <v>96.7</v>
      </c>
      <c r="E11" s="38">
        <v>97</v>
      </c>
      <c r="F11" s="47">
        <v>97.7</v>
      </c>
      <c r="G11" s="47">
        <v>97.7</v>
      </c>
      <c r="H11" s="47">
        <v>98.3</v>
      </c>
      <c r="I11" s="47">
        <v>97.1</v>
      </c>
      <c r="J11" s="38">
        <v>97.7</v>
      </c>
      <c r="K11" s="38">
        <v>96.4050234840293</v>
      </c>
      <c r="L11" s="38">
        <v>96.900374453661556</v>
      </c>
      <c r="M11" s="38">
        <v>98.027134927722301</v>
      </c>
      <c r="N11" s="47">
        <v>98.6</v>
      </c>
      <c r="O11" s="47"/>
      <c r="P11" s="37" t="s">
        <v>340</v>
      </c>
      <c r="Q11" s="172" t="s">
        <v>3480</v>
      </c>
    </row>
    <row r="12" spans="1:17" s="445" customFormat="1" ht="27.6" customHeight="1" x14ac:dyDescent="0.3">
      <c r="A12" s="197"/>
      <c r="B12" s="197"/>
      <c r="C12" s="173"/>
      <c r="D12" s="47">
        <v>97.3</v>
      </c>
      <c r="E12" s="38">
        <v>97.6</v>
      </c>
      <c r="F12" s="47">
        <v>98.2</v>
      </c>
      <c r="G12" s="47">
        <v>98.3</v>
      </c>
      <c r="H12" s="47">
        <v>98.5</v>
      </c>
      <c r="I12" s="47">
        <v>96.9</v>
      </c>
      <c r="J12" s="38">
        <v>97.7</v>
      </c>
      <c r="K12" s="38">
        <v>96.348429244984686</v>
      </c>
      <c r="L12" s="38">
        <v>96.936760520807127</v>
      </c>
      <c r="M12" s="38">
        <v>98.2</v>
      </c>
      <c r="N12" s="47">
        <v>98.9</v>
      </c>
      <c r="O12" s="47"/>
      <c r="P12" s="37" t="s">
        <v>342</v>
      </c>
      <c r="Q12" s="172"/>
    </row>
    <row r="13" spans="1:17" s="445" customFormat="1" ht="27.6" customHeight="1" x14ac:dyDescent="0.3">
      <c r="A13" s="197"/>
      <c r="B13" s="197"/>
      <c r="C13" s="173"/>
      <c r="D13" s="47">
        <v>95.4</v>
      </c>
      <c r="E13" s="38">
        <v>95.6</v>
      </c>
      <c r="F13" s="47">
        <v>96.3</v>
      </c>
      <c r="G13" s="47">
        <v>96</v>
      </c>
      <c r="H13" s="47">
        <v>97.5</v>
      </c>
      <c r="I13" s="47">
        <v>97.6</v>
      </c>
      <c r="J13" s="38">
        <v>97.8</v>
      </c>
      <c r="K13" s="38">
        <v>96.579898896745789</v>
      </c>
      <c r="L13" s="38">
        <v>96.791092491565209</v>
      </c>
      <c r="M13" s="38">
        <v>97.6</v>
      </c>
      <c r="N13" s="47">
        <v>97.9</v>
      </c>
      <c r="O13" s="47"/>
      <c r="P13" s="37" t="s">
        <v>343</v>
      </c>
      <c r="Q13" s="172"/>
    </row>
    <row r="14" spans="1:17" s="445" customFormat="1" ht="27.6" customHeight="1" x14ac:dyDescent="0.3">
      <c r="A14" s="197" t="s">
        <v>668</v>
      </c>
      <c r="B14" s="197" t="s">
        <v>344</v>
      </c>
      <c r="C14" s="173"/>
      <c r="D14" s="61">
        <v>460368.99999999977</v>
      </c>
      <c r="E14" s="61">
        <v>475110.00000000006</v>
      </c>
      <c r="F14" s="61">
        <v>496148.00000000052</v>
      </c>
      <c r="G14" s="61">
        <v>506277.99999999988</v>
      </c>
      <c r="H14" s="61">
        <v>488109.00000000105</v>
      </c>
      <c r="I14" s="61">
        <v>485118.99999999965</v>
      </c>
      <c r="J14" s="61">
        <v>272564</v>
      </c>
      <c r="K14" s="36">
        <f>K16+K17</f>
        <v>393487.00000000035</v>
      </c>
      <c r="L14" s="36">
        <v>415617</v>
      </c>
      <c r="M14" s="36">
        <v>415450</v>
      </c>
      <c r="N14" s="36">
        <v>369779</v>
      </c>
      <c r="O14" s="45"/>
      <c r="P14" s="37" t="s">
        <v>339</v>
      </c>
      <c r="Q14" s="172" t="s">
        <v>3509</v>
      </c>
    </row>
    <row r="15" spans="1:17" s="445" customFormat="1" ht="27.6" customHeight="1" x14ac:dyDescent="0.3">
      <c r="A15" s="197"/>
      <c r="B15" s="197"/>
      <c r="C15" s="173"/>
      <c r="D15" s="62">
        <v>0.80248256435196597</v>
      </c>
      <c r="E15" s="62">
        <v>0.83442661819331398</v>
      </c>
      <c r="F15" s="62">
        <v>0.87628002924771997</v>
      </c>
      <c r="G15" s="62">
        <v>0.8981465055384853</v>
      </c>
      <c r="H15" s="62">
        <v>0.86919567493642946</v>
      </c>
      <c r="I15" s="62">
        <v>1.4E-2</v>
      </c>
      <c r="J15" s="49">
        <v>0.8</v>
      </c>
      <c r="K15" s="49">
        <v>1.1326087774985454</v>
      </c>
      <c r="L15" s="49">
        <v>1.19</v>
      </c>
      <c r="M15" s="49">
        <v>1.1731921319627521</v>
      </c>
      <c r="N15" s="49">
        <v>1.0371623063828035</v>
      </c>
      <c r="O15" s="456"/>
      <c r="P15" s="37" t="s">
        <v>340</v>
      </c>
      <c r="Q15" s="172"/>
    </row>
    <row r="16" spans="1:17" s="445" customFormat="1" ht="27.6" customHeight="1" x14ac:dyDescent="0.3">
      <c r="A16" s="197"/>
      <c r="B16" s="197"/>
      <c r="C16" s="173"/>
      <c r="D16" s="61">
        <v>235346.9999999998</v>
      </c>
      <c r="E16" s="61">
        <v>242745.00000000023</v>
      </c>
      <c r="F16" s="61">
        <v>253443.00000000009</v>
      </c>
      <c r="G16" s="61">
        <v>258356.00000000047</v>
      </c>
      <c r="H16" s="61">
        <v>248951.00000000055</v>
      </c>
      <c r="I16" s="61">
        <v>248390.99999999962</v>
      </c>
      <c r="J16" s="61">
        <v>139102</v>
      </c>
      <c r="K16" s="61">
        <v>200550.00000000006</v>
      </c>
      <c r="L16" s="36">
        <v>211647</v>
      </c>
      <c r="M16" s="36">
        <v>211426</v>
      </c>
      <c r="N16" s="36">
        <v>188629</v>
      </c>
      <c r="O16" s="45"/>
      <c r="P16" s="37" t="s">
        <v>1231</v>
      </c>
      <c r="Q16" s="172"/>
    </row>
    <row r="17" spans="1:17" s="445" customFormat="1" ht="27.6" customHeight="1" x14ac:dyDescent="0.3">
      <c r="A17" s="197"/>
      <c r="B17" s="197"/>
      <c r="C17" s="173"/>
      <c r="D17" s="61">
        <v>225022</v>
      </c>
      <c r="E17" s="61">
        <v>232364.99999999983</v>
      </c>
      <c r="F17" s="61">
        <v>242705.00000000044</v>
      </c>
      <c r="G17" s="61">
        <v>247921.99999999945</v>
      </c>
      <c r="H17" s="61">
        <v>239158.00000000049</v>
      </c>
      <c r="I17" s="61">
        <v>236728.00000000006</v>
      </c>
      <c r="J17" s="61">
        <v>133462</v>
      </c>
      <c r="K17" s="61">
        <v>192937.00000000026</v>
      </c>
      <c r="L17" s="36">
        <v>203970</v>
      </c>
      <c r="M17" s="36">
        <v>204024</v>
      </c>
      <c r="N17" s="36">
        <v>181150</v>
      </c>
      <c r="O17" s="45"/>
      <c r="P17" s="37" t="s">
        <v>1232</v>
      </c>
      <c r="Q17" s="172"/>
    </row>
    <row r="18" spans="1:17" s="445" customFormat="1" ht="27.6" customHeight="1" x14ac:dyDescent="0.3">
      <c r="A18" s="197" t="s">
        <v>669</v>
      </c>
      <c r="B18" s="197" t="s">
        <v>345</v>
      </c>
      <c r="C18" s="173" t="s">
        <v>1130</v>
      </c>
      <c r="D18" s="61">
        <v>2938289.0000000019</v>
      </c>
      <c r="E18" s="61">
        <v>2964916.0000000075</v>
      </c>
      <c r="F18" s="61">
        <v>2986575.9999999991</v>
      </c>
      <c r="G18" s="61">
        <v>2982552.0000000056</v>
      </c>
      <c r="H18" s="61">
        <v>2962296.0000000056</v>
      </c>
      <c r="I18" s="61">
        <v>2922661.9999999944</v>
      </c>
      <c r="J18" s="61">
        <v>2828539</v>
      </c>
      <c r="K18" s="36">
        <v>2723968.0000000075</v>
      </c>
      <c r="L18" s="36">
        <v>2688215</v>
      </c>
      <c r="M18" s="36">
        <v>2621053</v>
      </c>
      <c r="N18" s="36">
        <v>2525870</v>
      </c>
      <c r="O18" s="45"/>
      <c r="P18" s="37" t="s">
        <v>339</v>
      </c>
      <c r="Q18" s="172" t="s">
        <v>3509</v>
      </c>
    </row>
    <row r="19" spans="1:17" s="445" customFormat="1" ht="27.6" customHeight="1" x14ac:dyDescent="0.3">
      <c r="A19" s="197"/>
      <c r="B19" s="197"/>
      <c r="C19" s="173"/>
      <c r="D19" s="61">
        <v>1497801.0000000023</v>
      </c>
      <c r="E19" s="61">
        <v>1511715.0000000009</v>
      </c>
      <c r="F19" s="61">
        <v>1523110.9999999944</v>
      </c>
      <c r="G19" s="61">
        <v>1520927.0000000068</v>
      </c>
      <c r="H19" s="61">
        <v>1510773.0000000072</v>
      </c>
      <c r="I19" s="61">
        <v>1490600.9999999944</v>
      </c>
      <c r="J19" s="61">
        <v>1443261</v>
      </c>
      <c r="K19" s="36">
        <v>1389437.0000000009</v>
      </c>
      <c r="L19" s="36">
        <v>1360248</v>
      </c>
      <c r="M19" s="36">
        <v>1335602</v>
      </c>
      <c r="N19" s="36">
        <v>1286516</v>
      </c>
      <c r="O19" s="45"/>
      <c r="P19" s="37" t="s">
        <v>1231</v>
      </c>
      <c r="Q19" s="172"/>
    </row>
    <row r="20" spans="1:17" s="445" customFormat="1" ht="27.6" customHeight="1" x14ac:dyDescent="0.3">
      <c r="A20" s="197"/>
      <c r="B20" s="197"/>
      <c r="C20" s="173"/>
      <c r="D20" s="61">
        <v>1440487.9999999998</v>
      </c>
      <c r="E20" s="61">
        <v>1453201.0000000068</v>
      </c>
      <c r="F20" s="61">
        <v>1463465.0000000049</v>
      </c>
      <c r="G20" s="61">
        <v>1461624.9999999988</v>
      </c>
      <c r="H20" s="61">
        <v>1451522.9999999986</v>
      </c>
      <c r="I20" s="61">
        <v>1432061</v>
      </c>
      <c r="J20" s="61">
        <v>1385278.0000000007</v>
      </c>
      <c r="K20" s="36">
        <v>1334531.0000000065</v>
      </c>
      <c r="L20" s="36">
        <v>1307967</v>
      </c>
      <c r="M20" s="36">
        <v>1285451</v>
      </c>
      <c r="N20" s="36">
        <v>1239354</v>
      </c>
      <c r="O20" s="45"/>
      <c r="P20" s="37" t="s">
        <v>1232</v>
      </c>
      <c r="Q20" s="172"/>
    </row>
    <row r="21" spans="1:17" s="445" customFormat="1" ht="27.6" customHeight="1" x14ac:dyDescent="0.3">
      <c r="A21" s="197" t="s">
        <v>670</v>
      </c>
      <c r="B21" s="197" t="s">
        <v>346</v>
      </c>
      <c r="C21" s="173"/>
      <c r="D21" s="61">
        <v>3504149.9999999935</v>
      </c>
      <c r="E21" s="61">
        <v>3580490.9999999898</v>
      </c>
      <c r="F21" s="61">
        <v>3604641.0000000028</v>
      </c>
      <c r="G21" s="61">
        <v>3603325.9999999972</v>
      </c>
      <c r="H21" s="61">
        <v>3630508.9999999907</v>
      </c>
      <c r="I21" s="61">
        <v>3677269.9999999944</v>
      </c>
      <c r="J21" s="61">
        <v>3679871</v>
      </c>
      <c r="K21" s="36">
        <v>3661766.9999999851</v>
      </c>
      <c r="L21" s="36">
        <v>3636591</v>
      </c>
      <c r="M21" s="36">
        <v>3613294</v>
      </c>
      <c r="N21" s="36">
        <v>3576994</v>
      </c>
      <c r="O21" s="45"/>
      <c r="P21" s="37" t="s">
        <v>339</v>
      </c>
      <c r="Q21" s="172" t="s">
        <v>3509</v>
      </c>
    </row>
    <row r="22" spans="1:17" s="445" customFormat="1" ht="27.6" customHeight="1" x14ac:dyDescent="0.3">
      <c r="A22" s="197"/>
      <c r="B22" s="197"/>
      <c r="C22" s="173"/>
      <c r="D22" s="61">
        <v>1782548.0000000035</v>
      </c>
      <c r="E22" s="61">
        <v>1821938.9999999991</v>
      </c>
      <c r="F22" s="61">
        <v>1834367.0000000014</v>
      </c>
      <c r="G22" s="61">
        <v>1834169.9999999946</v>
      </c>
      <c r="H22" s="61">
        <v>1848083.0000000088</v>
      </c>
      <c r="I22" s="61">
        <v>1872262.9999999956</v>
      </c>
      <c r="J22" s="61">
        <v>1874340.0000000009</v>
      </c>
      <c r="K22" s="36">
        <v>1865579.9999999944</v>
      </c>
      <c r="L22" s="36">
        <v>1853527</v>
      </c>
      <c r="M22" s="36">
        <v>1841270</v>
      </c>
      <c r="N22" s="36">
        <v>1823092</v>
      </c>
      <c r="O22" s="45"/>
      <c r="P22" s="37" t="s">
        <v>1231</v>
      </c>
      <c r="Q22" s="172"/>
    </row>
    <row r="23" spans="1:17" s="445" customFormat="1" ht="27.6" customHeight="1" x14ac:dyDescent="0.3">
      <c r="A23" s="197"/>
      <c r="B23" s="197"/>
      <c r="C23" s="173"/>
      <c r="D23" s="61">
        <v>1721601.9999999902</v>
      </c>
      <c r="E23" s="61">
        <v>1758551.9999999909</v>
      </c>
      <c r="F23" s="61">
        <v>1770274.0000000014</v>
      </c>
      <c r="G23" s="61">
        <v>1769156.0000000026</v>
      </c>
      <c r="H23" s="61">
        <v>1782425.9999999821</v>
      </c>
      <c r="I23" s="61">
        <v>1805006.9999999991</v>
      </c>
      <c r="J23" s="61">
        <v>1805531.0000000014</v>
      </c>
      <c r="K23" s="36">
        <v>1796186.9999999909</v>
      </c>
      <c r="L23" s="36">
        <v>1783064</v>
      </c>
      <c r="M23" s="36">
        <v>1772024</v>
      </c>
      <c r="N23" s="36">
        <v>1753902</v>
      </c>
      <c r="O23" s="45"/>
      <c r="P23" s="37" t="s">
        <v>1232</v>
      </c>
      <c r="Q23" s="172"/>
    </row>
    <row r="24" spans="1:17" s="445" customFormat="1" ht="27.6" customHeight="1" x14ac:dyDescent="0.3">
      <c r="A24" s="197" t="s">
        <v>671</v>
      </c>
      <c r="B24" s="197" t="s">
        <v>347</v>
      </c>
      <c r="C24" s="173"/>
      <c r="D24" s="61">
        <v>3269677.0000000056</v>
      </c>
      <c r="E24" s="61">
        <v>3275942.9999999851</v>
      </c>
      <c r="F24" s="61">
        <v>3332592.999999987</v>
      </c>
      <c r="G24" s="61">
        <v>3368030.9999999967</v>
      </c>
      <c r="H24" s="61">
        <v>3413736.9999999795</v>
      </c>
      <c r="I24" s="61">
        <v>3466187.0000000056</v>
      </c>
      <c r="J24" s="61">
        <v>3541898</v>
      </c>
      <c r="K24" s="36">
        <v>3600191.999999987</v>
      </c>
      <c r="L24" s="36">
        <v>3613878</v>
      </c>
      <c r="M24" s="36">
        <v>3610678</v>
      </c>
      <c r="N24" s="36">
        <v>3630241</v>
      </c>
      <c r="O24" s="45"/>
      <c r="P24" s="37" t="s">
        <v>339</v>
      </c>
      <c r="Q24" s="172" t="s">
        <v>3509</v>
      </c>
    </row>
    <row r="25" spans="1:17" s="445" customFormat="1" ht="27.6" customHeight="1" x14ac:dyDescent="0.3">
      <c r="A25" s="197"/>
      <c r="B25" s="197"/>
      <c r="C25" s="173"/>
      <c r="D25" s="61">
        <v>1659542.0000000081</v>
      </c>
      <c r="E25" s="61">
        <v>1663849.9999999958</v>
      </c>
      <c r="F25" s="61">
        <v>1693107.9999999867</v>
      </c>
      <c r="G25" s="61">
        <v>1712256</v>
      </c>
      <c r="H25" s="61">
        <v>1735800.9999999923</v>
      </c>
      <c r="I25" s="61">
        <v>1762711.0000000091</v>
      </c>
      <c r="J25" s="61">
        <v>1801114.0000000005</v>
      </c>
      <c r="K25" s="36">
        <v>1831349.9999999977</v>
      </c>
      <c r="L25" s="36">
        <v>1838557</v>
      </c>
      <c r="M25" s="36">
        <v>1837462</v>
      </c>
      <c r="N25" s="36">
        <v>1847703</v>
      </c>
      <c r="O25" s="45"/>
      <c r="P25" s="37" t="s">
        <v>1233</v>
      </c>
      <c r="Q25" s="172"/>
    </row>
    <row r="26" spans="1:17" s="445" customFormat="1" ht="27.6" customHeight="1" x14ac:dyDescent="0.3">
      <c r="A26" s="197"/>
      <c r="B26" s="197"/>
      <c r="C26" s="173"/>
      <c r="D26" s="61">
        <v>1610134.9999999977</v>
      </c>
      <c r="E26" s="61">
        <v>1612092.9999999893</v>
      </c>
      <c r="F26" s="61">
        <v>1639485.0000000002</v>
      </c>
      <c r="G26" s="61">
        <v>1655774.9999999967</v>
      </c>
      <c r="H26" s="61">
        <v>1677935.9999999872</v>
      </c>
      <c r="I26" s="61">
        <v>1703475.9999999965</v>
      </c>
      <c r="J26" s="61">
        <v>1740784</v>
      </c>
      <c r="K26" s="36">
        <v>1768841.9999999895</v>
      </c>
      <c r="L26" s="36">
        <v>1775321</v>
      </c>
      <c r="M26" s="36">
        <v>1773216</v>
      </c>
      <c r="N26" s="36">
        <v>1782538</v>
      </c>
      <c r="O26" s="45"/>
      <c r="P26" s="37" t="s">
        <v>1234</v>
      </c>
      <c r="Q26" s="172"/>
    </row>
    <row r="27" spans="1:17" s="445" customFormat="1" ht="27.6" customHeight="1" x14ac:dyDescent="0.3">
      <c r="A27" s="197" t="s">
        <v>672</v>
      </c>
      <c r="B27" s="197" t="s">
        <v>348</v>
      </c>
      <c r="C27" s="173"/>
      <c r="D27" s="61">
        <v>19272138.000000209</v>
      </c>
      <c r="E27" s="61">
        <v>19625032.000000052</v>
      </c>
      <c r="F27" s="61">
        <v>19968169.000000149</v>
      </c>
      <c r="G27" s="61">
        <v>20284773.000000067</v>
      </c>
      <c r="H27" s="61">
        <v>20558136.000000004</v>
      </c>
      <c r="I27" s="61">
        <v>20816468.000000089</v>
      </c>
      <c r="J27" s="61">
        <v>21043966</v>
      </c>
      <c r="K27" s="36">
        <v>21277258.00000003</v>
      </c>
      <c r="L27" s="36">
        <v>21534026</v>
      </c>
      <c r="M27" s="36">
        <v>21823109</v>
      </c>
      <c r="N27" s="36">
        <v>22069580</v>
      </c>
      <c r="O27" s="45"/>
      <c r="P27" s="37" t="s">
        <v>339</v>
      </c>
      <c r="Q27" s="172" t="s">
        <v>3509</v>
      </c>
    </row>
    <row r="28" spans="1:17" s="445" customFormat="1" ht="27.6" customHeight="1" x14ac:dyDescent="0.3">
      <c r="A28" s="197"/>
      <c r="B28" s="197"/>
      <c r="C28" s="173"/>
      <c r="D28" s="61">
        <v>9660243.0000002198</v>
      </c>
      <c r="E28" s="61">
        <v>9840445.0000000279</v>
      </c>
      <c r="F28" s="61">
        <v>10014923.000000129</v>
      </c>
      <c r="G28" s="61">
        <v>10177021.999999996</v>
      </c>
      <c r="H28" s="61">
        <v>10317115.999999858</v>
      </c>
      <c r="I28" s="61">
        <v>10451859.999999983</v>
      </c>
      <c r="J28" s="61">
        <v>10562377.999999993</v>
      </c>
      <c r="K28" s="36">
        <v>10679072.999999987</v>
      </c>
      <c r="L28" s="36">
        <v>10811445</v>
      </c>
      <c r="M28" s="36">
        <v>10962198</v>
      </c>
      <c r="N28" s="36">
        <v>11088047</v>
      </c>
      <c r="O28" s="45"/>
      <c r="P28" s="37" t="s">
        <v>1233</v>
      </c>
      <c r="Q28" s="172"/>
    </row>
    <row r="29" spans="1:17" s="445" customFormat="1" ht="27.6" customHeight="1" x14ac:dyDescent="0.3">
      <c r="A29" s="197"/>
      <c r="B29" s="197"/>
      <c r="C29" s="173"/>
      <c r="D29" s="61">
        <v>9611894.9999999907</v>
      </c>
      <c r="E29" s="61">
        <v>9784587.0000000261</v>
      </c>
      <c r="F29" s="61">
        <v>9953246.0000000224</v>
      </c>
      <c r="G29" s="61">
        <v>10107751.000000073</v>
      </c>
      <c r="H29" s="61">
        <v>10241020.000000145</v>
      </c>
      <c r="I29" s="61">
        <v>10364608.000000108</v>
      </c>
      <c r="J29" s="61">
        <v>10481588.000000006</v>
      </c>
      <c r="K29" s="36">
        <v>10598185.000000043</v>
      </c>
      <c r="L29" s="36">
        <v>10722581</v>
      </c>
      <c r="M29" s="36">
        <v>10860911</v>
      </c>
      <c r="N29" s="36">
        <v>10981533</v>
      </c>
      <c r="O29" s="45"/>
      <c r="P29" s="37" t="s">
        <v>1234</v>
      </c>
      <c r="Q29" s="172"/>
    </row>
    <row r="30" spans="1:17" s="445" customFormat="1" ht="27.6" customHeight="1" x14ac:dyDescent="0.3">
      <c r="A30" s="197" t="s">
        <v>673</v>
      </c>
      <c r="B30" s="197" t="s">
        <v>351</v>
      </c>
      <c r="C30" s="173"/>
      <c r="D30" s="61">
        <v>2394015.9999999767</v>
      </c>
      <c r="E30" s="61">
        <v>2502893.9999999888</v>
      </c>
      <c r="F30" s="61">
        <v>2605557.0000000056</v>
      </c>
      <c r="G30" s="61">
        <v>2700010.9999999781</v>
      </c>
      <c r="H30" s="61">
        <v>2824054.0000000121</v>
      </c>
      <c r="I30" s="61">
        <v>2951465.9999999693</v>
      </c>
      <c r="J30" s="61">
        <v>3026606</v>
      </c>
      <c r="K30" s="36">
        <v>3084980.000000014</v>
      </c>
      <c r="L30" s="36">
        <v>3194777</v>
      </c>
      <c r="M30" s="36">
        <v>3328348</v>
      </c>
      <c r="N30" s="36">
        <v>3480490</v>
      </c>
      <c r="O30" s="45"/>
      <c r="P30" s="37" t="s">
        <v>339</v>
      </c>
      <c r="Q30" s="172" t="s">
        <v>3509</v>
      </c>
    </row>
    <row r="31" spans="1:17" s="445" customFormat="1" ht="27.6" customHeight="1" x14ac:dyDescent="0.3">
      <c r="A31" s="197"/>
      <c r="B31" s="197"/>
      <c r="C31" s="173"/>
      <c r="D31" s="61">
        <v>1139893.9999999835</v>
      </c>
      <c r="E31" s="61">
        <v>1188501.0000000049</v>
      </c>
      <c r="F31" s="61">
        <v>1236808.0000000049</v>
      </c>
      <c r="G31" s="61">
        <v>1280035.9999999851</v>
      </c>
      <c r="H31" s="61">
        <v>1339881.0000000068</v>
      </c>
      <c r="I31" s="61">
        <v>1400744.9999999946</v>
      </c>
      <c r="J31" s="61">
        <v>1425333.9999999993</v>
      </c>
      <c r="K31" s="36">
        <v>1442652.000000004</v>
      </c>
      <c r="L31" s="36">
        <v>1493240</v>
      </c>
      <c r="M31" s="36">
        <v>1557342</v>
      </c>
      <c r="N31" s="36">
        <v>1632733</v>
      </c>
      <c r="O31" s="45"/>
      <c r="P31" s="37" t="s">
        <v>1233</v>
      </c>
      <c r="Q31" s="172"/>
    </row>
    <row r="32" spans="1:17" s="445" customFormat="1" ht="27.6" customHeight="1" x14ac:dyDescent="0.3">
      <c r="A32" s="197"/>
      <c r="B32" s="197"/>
      <c r="C32" s="173"/>
      <c r="D32" s="61">
        <v>1254121.9999999932</v>
      </c>
      <c r="E32" s="61">
        <v>1314392.9999999842</v>
      </c>
      <c r="F32" s="61">
        <v>1368749.0000000007</v>
      </c>
      <c r="G32" s="61">
        <v>1419974.999999993</v>
      </c>
      <c r="H32" s="61">
        <v>1484173.0000000051</v>
      </c>
      <c r="I32" s="61">
        <v>1550720.9999999744</v>
      </c>
      <c r="J32" s="61">
        <v>1601272.0000000012</v>
      </c>
      <c r="K32" s="36">
        <v>1642328.0000000098</v>
      </c>
      <c r="L32" s="36">
        <v>1701537</v>
      </c>
      <c r="M32" s="36">
        <v>1771006</v>
      </c>
      <c r="N32" s="36">
        <v>1847757</v>
      </c>
      <c r="O32" s="45"/>
      <c r="P32" s="37" t="s">
        <v>1234</v>
      </c>
      <c r="Q32" s="172"/>
    </row>
    <row r="33" spans="1:17" s="445" customFormat="1" ht="27.6" customHeight="1" x14ac:dyDescent="0.3">
      <c r="A33" s="197" t="s">
        <v>674</v>
      </c>
      <c r="B33" s="197" t="s">
        <v>352</v>
      </c>
      <c r="C33" s="173"/>
      <c r="D33" s="61">
        <v>14119</v>
      </c>
      <c r="E33" s="61">
        <v>14643</v>
      </c>
      <c r="F33" s="61">
        <v>15789</v>
      </c>
      <c r="G33" s="61">
        <v>17246</v>
      </c>
      <c r="H33" s="61">
        <v>18675</v>
      </c>
      <c r="I33" s="61">
        <v>22569</v>
      </c>
      <c r="J33" s="61">
        <v>21752</v>
      </c>
      <c r="K33" s="36">
        <v>23069</v>
      </c>
      <c r="L33" s="36">
        <v>24827.99999999988</v>
      </c>
      <c r="M33" s="457">
        <v>27873</v>
      </c>
      <c r="N33" s="36">
        <v>30970</v>
      </c>
      <c r="O33" s="45"/>
      <c r="P33" s="37" t="s">
        <v>339</v>
      </c>
      <c r="Q33" s="172" t="s">
        <v>3510</v>
      </c>
    </row>
    <row r="34" spans="1:17" s="445" customFormat="1" ht="27.6" customHeight="1" x14ac:dyDescent="0.3">
      <c r="A34" s="197"/>
      <c r="B34" s="197"/>
      <c r="C34" s="173"/>
      <c r="D34" s="61">
        <v>8041</v>
      </c>
      <c r="E34" s="61">
        <v>8396</v>
      </c>
      <c r="F34" s="61">
        <v>9075</v>
      </c>
      <c r="G34" s="61">
        <v>9996</v>
      </c>
      <c r="H34" s="61">
        <v>10815</v>
      </c>
      <c r="I34" s="61">
        <v>13193</v>
      </c>
      <c r="J34" s="61">
        <v>12784.000000000029</v>
      </c>
      <c r="K34" s="36">
        <v>13621</v>
      </c>
      <c r="L34" s="36">
        <v>14701.999999999982</v>
      </c>
      <c r="M34" s="457">
        <v>16741</v>
      </c>
      <c r="N34" s="36">
        <v>18791</v>
      </c>
      <c r="O34" s="45"/>
      <c r="P34" s="37" t="s">
        <v>1233</v>
      </c>
      <c r="Q34" s="172"/>
    </row>
    <row r="35" spans="1:17" s="445" customFormat="1" ht="27.6" customHeight="1" x14ac:dyDescent="0.3">
      <c r="A35" s="197"/>
      <c r="B35" s="197"/>
      <c r="C35" s="173"/>
      <c r="D35" s="61">
        <v>6078</v>
      </c>
      <c r="E35" s="61">
        <v>6247</v>
      </c>
      <c r="F35" s="61">
        <v>6714</v>
      </c>
      <c r="G35" s="61">
        <v>7250</v>
      </c>
      <c r="H35" s="61">
        <v>7860</v>
      </c>
      <c r="I35" s="61">
        <v>9376</v>
      </c>
      <c r="J35" s="61">
        <v>8968.0000000000109</v>
      </c>
      <c r="K35" s="36">
        <v>9448</v>
      </c>
      <c r="L35" s="36">
        <v>10126.000000000007</v>
      </c>
      <c r="M35" s="457">
        <v>11132</v>
      </c>
      <c r="N35" s="36">
        <v>12179</v>
      </c>
      <c r="O35" s="310"/>
      <c r="P35" s="37" t="s">
        <v>1234</v>
      </c>
      <c r="Q35" s="172"/>
    </row>
    <row r="36" spans="1:17" s="445" customFormat="1" ht="27.6" customHeight="1" x14ac:dyDescent="0.3">
      <c r="A36" s="197" t="s">
        <v>675</v>
      </c>
      <c r="B36" s="197" t="s">
        <v>353</v>
      </c>
      <c r="C36" s="173"/>
      <c r="D36" s="61">
        <v>78246</v>
      </c>
      <c r="E36" s="61">
        <v>87933</v>
      </c>
      <c r="F36" s="61">
        <v>98579</v>
      </c>
      <c r="G36" s="61">
        <v>106979</v>
      </c>
      <c r="H36" s="61">
        <v>118067</v>
      </c>
      <c r="I36" s="61">
        <v>129829</v>
      </c>
      <c r="J36" s="61">
        <v>134463</v>
      </c>
      <c r="K36" s="36">
        <v>144939</v>
      </c>
      <c r="L36" s="36">
        <v>157736.99999999895</v>
      </c>
      <c r="M36" s="457">
        <v>170111</v>
      </c>
      <c r="N36" s="36">
        <v>185909</v>
      </c>
      <c r="O36" s="45"/>
      <c r="P36" s="37" t="s">
        <v>339</v>
      </c>
      <c r="Q36" s="172" t="s">
        <v>3510</v>
      </c>
    </row>
    <row r="37" spans="1:17" s="445" customFormat="1" ht="27.6" customHeight="1" x14ac:dyDescent="0.3">
      <c r="A37" s="197"/>
      <c r="B37" s="197"/>
      <c r="C37" s="173"/>
      <c r="D37" s="61">
        <v>44970</v>
      </c>
      <c r="E37" s="61">
        <v>50412</v>
      </c>
      <c r="F37" s="61">
        <v>55353</v>
      </c>
      <c r="G37" s="61">
        <v>61005</v>
      </c>
      <c r="H37" s="61">
        <v>67245</v>
      </c>
      <c r="I37" s="61">
        <v>73690</v>
      </c>
      <c r="J37" s="61">
        <v>76170.000000000015</v>
      </c>
      <c r="K37" s="36">
        <v>81923</v>
      </c>
      <c r="L37" s="36">
        <v>89128.000000000349</v>
      </c>
      <c r="M37" s="457">
        <v>96351</v>
      </c>
      <c r="N37" s="36">
        <v>105492</v>
      </c>
      <c r="O37" s="45"/>
      <c r="P37" s="37" t="s">
        <v>1233</v>
      </c>
      <c r="Q37" s="172"/>
    </row>
    <row r="38" spans="1:17" s="445" customFormat="1" ht="27.6" customHeight="1" x14ac:dyDescent="0.3">
      <c r="A38" s="197"/>
      <c r="B38" s="197"/>
      <c r="C38" s="173"/>
      <c r="D38" s="61">
        <v>33276</v>
      </c>
      <c r="E38" s="61">
        <v>37521</v>
      </c>
      <c r="F38" s="61">
        <v>41406</v>
      </c>
      <c r="G38" s="61">
        <v>45974</v>
      </c>
      <c r="H38" s="61">
        <v>50822</v>
      </c>
      <c r="I38" s="61">
        <v>56139</v>
      </c>
      <c r="J38" s="61">
        <v>58292.999999999825</v>
      </c>
      <c r="K38" s="36">
        <v>63016</v>
      </c>
      <c r="L38" s="36">
        <v>68608.999999999782</v>
      </c>
      <c r="M38" s="457">
        <v>73760</v>
      </c>
      <c r="N38" s="36">
        <v>80417</v>
      </c>
      <c r="O38" s="45"/>
      <c r="P38" s="37" t="s">
        <v>1234</v>
      </c>
      <c r="Q38" s="172"/>
    </row>
    <row r="39" spans="1:17" s="445" customFormat="1" ht="27.6" customHeight="1" x14ac:dyDescent="0.3">
      <c r="A39" s="172" t="s">
        <v>354</v>
      </c>
      <c r="B39" s="172"/>
      <c r="C39" s="172"/>
      <c r="D39" s="172"/>
      <c r="E39" s="172"/>
      <c r="F39" s="172"/>
      <c r="G39" s="172"/>
      <c r="H39" s="172"/>
      <c r="I39" s="172"/>
      <c r="J39" s="172"/>
      <c r="K39" s="172"/>
      <c r="L39" s="172"/>
      <c r="M39" s="172"/>
      <c r="N39" s="172"/>
      <c r="O39" s="172"/>
      <c r="P39" s="172"/>
      <c r="Q39" s="172"/>
    </row>
    <row r="40" spans="1:17" s="445" customFormat="1" ht="27.6" customHeight="1" x14ac:dyDescent="0.3">
      <c r="A40" s="177" t="s">
        <v>355</v>
      </c>
      <c r="B40" s="177"/>
      <c r="C40" s="177"/>
      <c r="D40" s="177"/>
      <c r="E40" s="177"/>
      <c r="F40" s="177"/>
      <c r="G40" s="177"/>
      <c r="H40" s="177"/>
      <c r="I40" s="177"/>
      <c r="J40" s="177"/>
      <c r="K40" s="177"/>
      <c r="L40" s="177"/>
      <c r="M40" s="177"/>
      <c r="N40" s="177"/>
      <c r="O40" s="177"/>
      <c r="P40" s="177"/>
      <c r="Q40" s="177"/>
    </row>
    <row r="41" spans="1:17" s="445" customFormat="1" ht="27.6" customHeight="1" x14ac:dyDescent="0.3">
      <c r="A41" s="196" t="s">
        <v>356</v>
      </c>
      <c r="B41" s="196"/>
      <c r="C41" s="196"/>
      <c r="D41" s="196"/>
      <c r="E41" s="196"/>
      <c r="F41" s="196"/>
      <c r="G41" s="196"/>
      <c r="H41" s="196"/>
      <c r="I41" s="196"/>
      <c r="J41" s="196"/>
      <c r="K41" s="196"/>
      <c r="L41" s="196"/>
      <c r="M41" s="196"/>
      <c r="N41" s="196"/>
      <c r="O41" s="196"/>
      <c r="P41" s="196"/>
      <c r="Q41" s="196"/>
    </row>
    <row r="42" spans="1:17" s="445" customFormat="1" ht="27.6" customHeight="1" x14ac:dyDescent="0.3">
      <c r="A42" s="176" t="s">
        <v>1206</v>
      </c>
      <c r="B42" s="176"/>
      <c r="C42" s="176"/>
      <c r="D42" s="176"/>
      <c r="E42" s="176"/>
      <c r="F42" s="176"/>
      <c r="G42" s="176"/>
      <c r="H42" s="176"/>
      <c r="I42" s="176"/>
      <c r="J42" s="176"/>
      <c r="K42" s="176"/>
      <c r="L42" s="176"/>
      <c r="M42" s="176"/>
      <c r="N42" s="176"/>
      <c r="O42" s="176"/>
      <c r="P42" s="176"/>
      <c r="Q42" s="176"/>
    </row>
    <row r="43" spans="1:17" s="445" customFormat="1" ht="47.4" customHeight="1" x14ac:dyDescent="0.3">
      <c r="A43" s="16" t="s">
        <v>676</v>
      </c>
      <c r="B43" s="16" t="s">
        <v>357</v>
      </c>
      <c r="C43" s="37" t="s">
        <v>1131</v>
      </c>
      <c r="D43" s="37">
        <v>411</v>
      </c>
      <c r="E43" s="37">
        <v>415</v>
      </c>
      <c r="F43" s="37">
        <v>328</v>
      </c>
      <c r="G43" s="37">
        <v>377</v>
      </c>
      <c r="H43" s="37">
        <v>366</v>
      </c>
      <c r="I43" s="37">
        <v>302</v>
      </c>
      <c r="J43" s="37">
        <v>439</v>
      </c>
      <c r="K43" s="37">
        <v>493</v>
      </c>
      <c r="L43" s="37">
        <v>291</v>
      </c>
      <c r="M43" s="37">
        <v>264</v>
      </c>
      <c r="N43" s="37">
        <v>243</v>
      </c>
      <c r="O43" s="37">
        <v>136</v>
      </c>
      <c r="P43" s="37" t="s">
        <v>339</v>
      </c>
      <c r="Q43" s="39" t="s">
        <v>4150</v>
      </c>
    </row>
    <row r="44" spans="1:17" s="445" customFormat="1" ht="47.4" customHeight="1" x14ac:dyDescent="0.3">
      <c r="A44" s="16" t="s">
        <v>677</v>
      </c>
      <c r="B44" s="16" t="s">
        <v>1196</v>
      </c>
      <c r="C44" s="37" t="s">
        <v>1131</v>
      </c>
      <c r="D44" s="37">
        <v>73.8</v>
      </c>
      <c r="E44" s="37">
        <v>76.8</v>
      </c>
      <c r="F44" s="37">
        <v>60.7</v>
      </c>
      <c r="G44" s="37">
        <v>70.599999999999994</v>
      </c>
      <c r="H44" s="37">
        <v>67.2</v>
      </c>
      <c r="I44" s="37">
        <v>56.9</v>
      </c>
      <c r="J44" s="37"/>
      <c r="K44" s="37"/>
      <c r="L44" s="319"/>
      <c r="M44" s="319"/>
      <c r="N44" s="319"/>
      <c r="O44" s="319"/>
      <c r="P44" s="37" t="s">
        <v>358</v>
      </c>
      <c r="Q44" s="39" t="s">
        <v>1595</v>
      </c>
    </row>
    <row r="45" spans="1:17" s="445" customFormat="1" ht="47.4" customHeight="1" x14ac:dyDescent="0.3">
      <c r="A45" s="197" t="s">
        <v>678</v>
      </c>
      <c r="B45" s="197" t="s">
        <v>359</v>
      </c>
      <c r="C45" s="173" t="s">
        <v>1131</v>
      </c>
      <c r="D45" s="37">
        <v>13.6</v>
      </c>
      <c r="E45" s="38">
        <v>12.1</v>
      </c>
      <c r="F45" s="37">
        <v>14.3</v>
      </c>
      <c r="G45" s="38">
        <v>15.9</v>
      </c>
      <c r="H45" s="38">
        <v>14.5</v>
      </c>
      <c r="I45" s="38">
        <v>10.9</v>
      </c>
      <c r="J45" s="38">
        <v>11.9</v>
      </c>
      <c r="K45" s="38">
        <v>9.1</v>
      </c>
      <c r="L45" s="38">
        <v>10.7</v>
      </c>
      <c r="M45" s="38">
        <v>13.6</v>
      </c>
      <c r="N45" s="38">
        <v>14.4</v>
      </c>
      <c r="O45" s="38">
        <v>11.8</v>
      </c>
      <c r="P45" s="37" t="s">
        <v>1584</v>
      </c>
      <c r="Q45" s="172" t="s">
        <v>4151</v>
      </c>
    </row>
    <row r="46" spans="1:17" s="445" customFormat="1" ht="47.4" customHeight="1" x14ac:dyDescent="0.3">
      <c r="A46" s="197"/>
      <c r="B46" s="197"/>
      <c r="C46" s="173"/>
      <c r="D46" s="37">
        <v>59.1</v>
      </c>
      <c r="E46" s="37">
        <v>63.1</v>
      </c>
      <c r="F46" s="37">
        <v>63.4</v>
      </c>
      <c r="G46" s="47">
        <v>62.9</v>
      </c>
      <c r="H46" s="47">
        <v>62.8</v>
      </c>
      <c r="I46" s="47">
        <v>62.9</v>
      </c>
      <c r="J46" s="47">
        <v>60.1</v>
      </c>
      <c r="K46" s="47">
        <v>62.5</v>
      </c>
      <c r="L46" s="38">
        <v>63.6</v>
      </c>
      <c r="M46" s="38">
        <v>61</v>
      </c>
      <c r="N46" s="38">
        <v>61.7</v>
      </c>
      <c r="O46" s="38">
        <v>65.400000000000006</v>
      </c>
      <c r="P46" s="37" t="s">
        <v>1585</v>
      </c>
      <c r="Q46" s="172"/>
    </row>
    <row r="47" spans="1:17" s="445" customFormat="1" ht="52.8" customHeight="1" x14ac:dyDescent="0.3">
      <c r="A47" s="197"/>
      <c r="B47" s="197"/>
      <c r="C47" s="173"/>
      <c r="D47" s="37">
        <v>27.3</v>
      </c>
      <c r="E47" s="37">
        <v>24.8</v>
      </c>
      <c r="F47" s="37">
        <v>22.3</v>
      </c>
      <c r="G47" s="37">
        <v>21.2</v>
      </c>
      <c r="H47" s="37">
        <v>22.7</v>
      </c>
      <c r="I47" s="37">
        <v>26.2</v>
      </c>
      <c r="J47" s="38">
        <v>28</v>
      </c>
      <c r="K47" s="38">
        <v>28.4</v>
      </c>
      <c r="L47" s="38">
        <v>25.8</v>
      </c>
      <c r="M47" s="38">
        <v>25.4</v>
      </c>
      <c r="N47" s="38">
        <v>23.9</v>
      </c>
      <c r="O47" s="38">
        <v>22.8</v>
      </c>
      <c r="P47" s="37" t="s">
        <v>1586</v>
      </c>
      <c r="Q47" s="172"/>
    </row>
    <row r="48" spans="1:17" s="445" customFormat="1" ht="27.6" customHeight="1" x14ac:dyDescent="0.3">
      <c r="A48" s="16" t="s">
        <v>679</v>
      </c>
      <c r="B48" s="16" t="s">
        <v>360</v>
      </c>
      <c r="C48" s="37"/>
      <c r="D48" s="38">
        <v>57</v>
      </c>
      <c r="E48" s="38"/>
      <c r="F48" s="38"/>
      <c r="G48" s="38"/>
      <c r="H48" s="38"/>
      <c r="I48" s="38"/>
      <c r="J48" s="38"/>
      <c r="K48" s="38"/>
      <c r="L48" s="458"/>
      <c r="M48" s="458"/>
      <c r="N48" s="458"/>
      <c r="O48" s="458"/>
      <c r="P48" s="37" t="s">
        <v>340</v>
      </c>
      <c r="Q48" s="39" t="s">
        <v>635</v>
      </c>
    </row>
    <row r="49" spans="1:17" s="445" customFormat="1" ht="27.6" customHeight="1" x14ac:dyDescent="0.3">
      <c r="A49" s="16" t="s">
        <v>680</v>
      </c>
      <c r="B49" s="16" t="s">
        <v>361</v>
      </c>
      <c r="C49" s="37"/>
      <c r="D49" s="38">
        <v>35</v>
      </c>
      <c r="E49" s="38"/>
      <c r="F49" s="38"/>
      <c r="G49" s="38"/>
      <c r="H49" s="38">
        <v>51.2</v>
      </c>
      <c r="I49" s="38">
        <v>29.3</v>
      </c>
      <c r="J49" s="38">
        <v>12.4</v>
      </c>
      <c r="K49" s="38">
        <v>12.4</v>
      </c>
      <c r="L49" s="38">
        <v>10.7</v>
      </c>
      <c r="M49" s="38"/>
      <c r="N49" s="38"/>
      <c r="O49" s="38"/>
      <c r="P49" s="37" t="s">
        <v>340</v>
      </c>
      <c r="Q49" s="39" t="s">
        <v>3451</v>
      </c>
    </row>
    <row r="50" spans="1:17" s="445" customFormat="1" ht="27.6" customHeight="1" x14ac:dyDescent="0.3">
      <c r="A50" s="493" t="s">
        <v>3782</v>
      </c>
      <c r="B50" s="493" t="s">
        <v>3783</v>
      </c>
      <c r="C50" s="37"/>
      <c r="D50" s="42" t="s">
        <v>332</v>
      </c>
      <c r="E50" s="42" t="s">
        <v>332</v>
      </c>
      <c r="F50" s="42" t="s">
        <v>332</v>
      </c>
      <c r="G50" s="42" t="s">
        <v>332</v>
      </c>
      <c r="H50" s="42" t="s">
        <v>332</v>
      </c>
      <c r="I50" s="42" t="s">
        <v>332</v>
      </c>
      <c r="J50" s="42" t="s">
        <v>332</v>
      </c>
      <c r="K50" s="42" t="s">
        <v>332</v>
      </c>
      <c r="L50" s="42" t="s">
        <v>332</v>
      </c>
      <c r="M50" s="42">
        <v>76.5</v>
      </c>
      <c r="N50" s="42">
        <v>93.2</v>
      </c>
      <c r="O50" s="38"/>
      <c r="P50" s="64" t="s">
        <v>340</v>
      </c>
      <c r="Q50" s="65" t="s">
        <v>3784</v>
      </c>
    </row>
    <row r="51" spans="1:17" s="445" customFormat="1" ht="27.6" customHeight="1" x14ac:dyDescent="0.3">
      <c r="A51" s="494" t="s">
        <v>681</v>
      </c>
      <c r="B51" s="494" t="s">
        <v>362</v>
      </c>
      <c r="C51" s="173"/>
      <c r="D51" s="37">
        <v>86.6</v>
      </c>
      <c r="E51" s="37">
        <v>88.4</v>
      </c>
      <c r="F51" s="37">
        <v>88.9</v>
      </c>
      <c r="G51" s="37">
        <v>88.9</v>
      </c>
      <c r="H51" s="37">
        <v>89.5</v>
      </c>
      <c r="I51" s="37">
        <v>89.7</v>
      </c>
      <c r="J51" s="37">
        <v>88.4</v>
      </c>
      <c r="K51" s="38">
        <v>84.486679035664395</v>
      </c>
      <c r="L51" s="38">
        <v>85.141593681856293</v>
      </c>
      <c r="M51" s="38">
        <v>86.711425743769126</v>
      </c>
      <c r="N51" s="56">
        <v>87.765134432236437</v>
      </c>
      <c r="O51" s="47"/>
      <c r="P51" s="37" t="s">
        <v>340</v>
      </c>
      <c r="Q51" s="172" t="s">
        <v>3479</v>
      </c>
    </row>
    <row r="52" spans="1:17" s="445" customFormat="1" ht="27.6" customHeight="1" x14ac:dyDescent="0.3">
      <c r="A52" s="494"/>
      <c r="B52" s="494"/>
      <c r="C52" s="173"/>
      <c r="D52" s="37">
        <v>89.1</v>
      </c>
      <c r="E52" s="37">
        <v>89.8</v>
      </c>
      <c r="F52" s="37">
        <v>90.5</v>
      </c>
      <c r="G52" s="37">
        <v>90.5</v>
      </c>
      <c r="H52" s="37">
        <v>90.7</v>
      </c>
      <c r="I52" s="37">
        <v>90.5</v>
      </c>
      <c r="J52" s="37">
        <v>88.9</v>
      </c>
      <c r="K52" s="38">
        <v>84.579536001124453</v>
      </c>
      <c r="L52" s="38">
        <v>85.590339885509366</v>
      </c>
      <c r="M52" s="38">
        <v>86.482413599831403</v>
      </c>
      <c r="N52" s="56">
        <v>87.72909345872732</v>
      </c>
      <c r="O52" s="47"/>
      <c r="P52" s="37" t="s">
        <v>342</v>
      </c>
      <c r="Q52" s="172"/>
    </row>
    <row r="53" spans="1:17" s="445" customFormat="1" ht="27.6" customHeight="1" x14ac:dyDescent="0.3">
      <c r="A53" s="494"/>
      <c r="B53" s="494"/>
      <c r="C53" s="173"/>
      <c r="D53" s="37">
        <v>80.3</v>
      </c>
      <c r="E53" s="37">
        <v>84.5</v>
      </c>
      <c r="F53" s="37">
        <v>84.3</v>
      </c>
      <c r="G53" s="38">
        <v>84</v>
      </c>
      <c r="H53" s="38">
        <v>85.7</v>
      </c>
      <c r="I53" s="38">
        <v>87.2</v>
      </c>
      <c r="J53" s="38">
        <v>86.7</v>
      </c>
      <c r="K53" s="38">
        <v>84.187792411849969</v>
      </c>
      <c r="L53" s="38">
        <v>83.744824082151709</v>
      </c>
      <c r="M53" s="38">
        <v>87.404313090763424</v>
      </c>
      <c r="N53" s="56">
        <v>87.869982605451057</v>
      </c>
      <c r="O53" s="47"/>
      <c r="P53" s="37" t="s">
        <v>343</v>
      </c>
      <c r="Q53" s="172"/>
    </row>
    <row r="54" spans="1:17" s="445" customFormat="1" ht="27.6" customHeight="1" x14ac:dyDescent="0.3">
      <c r="A54" s="495" t="s">
        <v>3785</v>
      </c>
      <c r="B54" s="495" t="s">
        <v>3786</v>
      </c>
      <c r="C54" s="37"/>
      <c r="D54" s="64">
        <v>77.3</v>
      </c>
      <c r="E54" s="64">
        <v>79.8</v>
      </c>
      <c r="F54" s="64">
        <v>80.3</v>
      </c>
      <c r="G54" s="42">
        <v>81.494419263181157</v>
      </c>
      <c r="H54" s="42">
        <v>81.514493445792311</v>
      </c>
      <c r="I54" s="42">
        <v>81.12133962866281</v>
      </c>
      <c r="J54" s="42">
        <v>81.781759626115061</v>
      </c>
      <c r="K54" s="42">
        <v>78.886201859435829</v>
      </c>
      <c r="L54" s="42">
        <v>78.957087336121461</v>
      </c>
      <c r="M54" s="42">
        <v>80.728762222751641</v>
      </c>
      <c r="N54" s="459">
        <v>80.889387601544698</v>
      </c>
      <c r="O54" s="47"/>
      <c r="P54" s="64" t="s">
        <v>340</v>
      </c>
      <c r="Q54" s="181" t="s">
        <v>3787</v>
      </c>
    </row>
    <row r="55" spans="1:17" s="445" customFormat="1" ht="27.6" customHeight="1" x14ac:dyDescent="0.3">
      <c r="A55" s="495"/>
      <c r="B55" s="495"/>
      <c r="C55" s="37"/>
      <c r="D55" s="64">
        <v>80.2</v>
      </c>
      <c r="E55" s="64">
        <v>82.5</v>
      </c>
      <c r="F55" s="64">
        <v>82.7</v>
      </c>
      <c r="G55" s="42">
        <v>83.950973790257478</v>
      </c>
      <c r="H55" s="42">
        <v>84.142401612775956</v>
      </c>
      <c r="I55" s="42">
        <v>83.512629105040929</v>
      </c>
      <c r="J55" s="42">
        <v>83.533839415817042</v>
      </c>
      <c r="K55" s="42">
        <v>80.658805343612073</v>
      </c>
      <c r="L55" s="42">
        <v>80.718595554028497</v>
      </c>
      <c r="M55" s="42">
        <v>82.10944055579705</v>
      </c>
      <c r="N55" s="459">
        <v>82.299577619842296</v>
      </c>
      <c r="O55" s="47"/>
      <c r="P55" s="64" t="s">
        <v>342</v>
      </c>
      <c r="Q55" s="181"/>
    </row>
    <row r="56" spans="1:17" s="445" customFormat="1" ht="27.6" customHeight="1" x14ac:dyDescent="0.3">
      <c r="A56" s="495"/>
      <c r="B56" s="495"/>
      <c r="C56" s="37"/>
      <c r="D56" s="64">
        <v>70.099999999999994</v>
      </c>
      <c r="E56" s="64">
        <v>72.099999999999994</v>
      </c>
      <c r="F56" s="64">
        <v>73.099999999999994</v>
      </c>
      <c r="G56" s="42">
        <v>74.229668612671901</v>
      </c>
      <c r="H56" s="42">
        <v>73.589529419321792</v>
      </c>
      <c r="I56" s="42">
        <v>74.011555021257308</v>
      </c>
      <c r="J56" s="42">
        <v>76.210833261667318</v>
      </c>
      <c r="K56" s="42">
        <v>73.180572043468842</v>
      </c>
      <c r="L56" s="42">
        <v>73.474208353815328</v>
      </c>
      <c r="M56" s="42">
        <v>76.551452972728569</v>
      </c>
      <c r="N56" s="459">
        <v>76.786949933977539</v>
      </c>
      <c r="O56" s="47"/>
      <c r="P56" s="64" t="s">
        <v>343</v>
      </c>
      <c r="Q56" s="181"/>
    </row>
    <row r="57" spans="1:17" s="445" customFormat="1" ht="27.6" customHeight="1" x14ac:dyDescent="0.3">
      <c r="A57" s="494" t="s">
        <v>682</v>
      </c>
      <c r="B57" s="494" t="s">
        <v>363</v>
      </c>
      <c r="C57" s="173" t="s">
        <v>1132</v>
      </c>
      <c r="D57" s="37">
        <v>89.2</v>
      </c>
      <c r="E57" s="37">
        <v>90.7</v>
      </c>
      <c r="F57" s="37">
        <v>91.9</v>
      </c>
      <c r="G57" s="38">
        <v>93</v>
      </c>
      <c r="H57" s="38">
        <v>92.7</v>
      </c>
      <c r="I57" s="38">
        <v>92.4</v>
      </c>
      <c r="J57" s="37">
        <v>94.3</v>
      </c>
      <c r="K57" s="38">
        <v>93.176142804943694</v>
      </c>
      <c r="L57" s="38">
        <v>93.297126182000639</v>
      </c>
      <c r="M57" s="38">
        <v>93.336593399864682</v>
      </c>
      <c r="N57" s="38">
        <v>93.547732638514262</v>
      </c>
      <c r="O57" s="47"/>
      <c r="P57" s="37" t="s">
        <v>340</v>
      </c>
      <c r="Q57" s="172" t="s">
        <v>3481</v>
      </c>
    </row>
    <row r="58" spans="1:17" s="445" customFormat="1" ht="27.6" customHeight="1" x14ac:dyDescent="0.3">
      <c r="A58" s="494"/>
      <c r="B58" s="494"/>
      <c r="C58" s="173"/>
      <c r="D58" s="38">
        <v>96</v>
      </c>
      <c r="E58" s="37">
        <v>96.7</v>
      </c>
      <c r="F58" s="37">
        <v>97.3</v>
      </c>
      <c r="G58" s="38">
        <v>97.7</v>
      </c>
      <c r="H58" s="38">
        <v>97.4</v>
      </c>
      <c r="I58" s="38">
        <v>96.3</v>
      </c>
      <c r="J58" s="37">
        <v>97.6</v>
      </c>
      <c r="K58" s="38">
        <v>96.935668116347955</v>
      </c>
      <c r="L58" s="38">
        <v>97.139458322365613</v>
      </c>
      <c r="M58" s="38">
        <v>97.120134373763563</v>
      </c>
      <c r="N58" s="38">
        <v>97.838251168860012</v>
      </c>
      <c r="O58" s="47"/>
      <c r="P58" s="37" t="s">
        <v>342</v>
      </c>
      <c r="Q58" s="172"/>
    </row>
    <row r="59" spans="1:17" s="445" customFormat="1" ht="27.6" customHeight="1" x14ac:dyDescent="0.3">
      <c r="A59" s="494"/>
      <c r="B59" s="494"/>
      <c r="C59" s="173"/>
      <c r="D59" s="38">
        <v>72</v>
      </c>
      <c r="E59" s="37">
        <v>73.2</v>
      </c>
      <c r="F59" s="37">
        <v>76</v>
      </c>
      <c r="G59" s="38">
        <v>79.099999999999994</v>
      </c>
      <c r="H59" s="38">
        <v>78.8</v>
      </c>
      <c r="I59" s="38">
        <v>80.8</v>
      </c>
      <c r="J59" s="38">
        <v>83.9</v>
      </c>
      <c r="K59" s="38">
        <v>81.075038467666175</v>
      </c>
      <c r="L59" s="38">
        <v>81.337464613988288</v>
      </c>
      <c r="M59" s="38">
        <v>81.889306707646455</v>
      </c>
      <c r="N59" s="38">
        <v>81.06602123515006</v>
      </c>
      <c r="O59" s="47"/>
      <c r="P59" s="37" t="s">
        <v>343</v>
      </c>
      <c r="Q59" s="172"/>
    </row>
    <row r="60" spans="1:17" s="445" customFormat="1" ht="27.6" customHeight="1" x14ac:dyDescent="0.3">
      <c r="A60" s="494" t="s">
        <v>683</v>
      </c>
      <c r="B60" s="494" t="s">
        <v>364</v>
      </c>
      <c r="C60" s="173"/>
      <c r="D60" s="37">
        <v>28.6</v>
      </c>
      <c r="E60" s="37">
        <v>31.6</v>
      </c>
      <c r="F60" s="37">
        <v>31.6</v>
      </c>
      <c r="G60" s="37">
        <v>34.200000000000003</v>
      </c>
      <c r="H60" s="37">
        <v>34.5</v>
      </c>
      <c r="I60" s="37">
        <v>34.700000000000003</v>
      </c>
      <c r="J60" s="37">
        <v>36.299999999999997</v>
      </c>
      <c r="K60" s="38">
        <v>36.347660591343441</v>
      </c>
      <c r="L60" s="38">
        <v>36.633501683198013</v>
      </c>
      <c r="M60" s="38">
        <v>37.835394767412041</v>
      </c>
      <c r="N60" s="38">
        <v>38.17976587644872</v>
      </c>
      <c r="O60" s="43"/>
      <c r="P60" s="37" t="s">
        <v>340</v>
      </c>
      <c r="Q60" s="172" t="s">
        <v>3482</v>
      </c>
    </row>
    <row r="61" spans="1:17" s="445" customFormat="1" ht="27.6" customHeight="1" x14ac:dyDescent="0.3">
      <c r="A61" s="494"/>
      <c r="B61" s="494"/>
      <c r="C61" s="173"/>
      <c r="D61" s="37">
        <v>35.6</v>
      </c>
      <c r="E61" s="37">
        <v>38.5</v>
      </c>
      <c r="F61" s="37">
        <v>38.4</v>
      </c>
      <c r="G61" s="37">
        <v>40.799999999999997</v>
      </c>
      <c r="H61" s="38">
        <v>41</v>
      </c>
      <c r="I61" s="38">
        <v>40.9</v>
      </c>
      <c r="J61" s="38">
        <v>41.9</v>
      </c>
      <c r="K61" s="38">
        <v>42.009945205502362</v>
      </c>
      <c r="L61" s="38">
        <v>42.472753877354002</v>
      </c>
      <c r="M61" s="38">
        <v>43.588599011488867</v>
      </c>
      <c r="N61" s="38">
        <v>44.355096096866355</v>
      </c>
      <c r="O61" s="43"/>
      <c r="P61" s="37" t="s">
        <v>342</v>
      </c>
      <c r="Q61" s="172"/>
    </row>
    <row r="62" spans="1:17" s="445" customFormat="1" ht="27.6" customHeight="1" x14ac:dyDescent="0.3">
      <c r="A62" s="494"/>
      <c r="B62" s="494"/>
      <c r="C62" s="173"/>
      <c r="D62" s="38">
        <v>12</v>
      </c>
      <c r="E62" s="37">
        <v>12.9</v>
      </c>
      <c r="F62" s="37">
        <v>13.2</v>
      </c>
      <c r="G62" s="37">
        <v>15.7</v>
      </c>
      <c r="H62" s="38">
        <v>15.7</v>
      </c>
      <c r="I62" s="38">
        <v>17.100000000000001</v>
      </c>
      <c r="J62" s="38">
        <v>18.7</v>
      </c>
      <c r="K62" s="38">
        <v>19.032969017768885</v>
      </c>
      <c r="L62" s="38">
        <v>19.327567048835917</v>
      </c>
      <c r="M62" s="38">
        <v>21.000539725700275</v>
      </c>
      <c r="N62" s="38">
        <v>20.993299439047167</v>
      </c>
      <c r="O62" s="43"/>
      <c r="P62" s="37" t="s">
        <v>343</v>
      </c>
      <c r="Q62" s="172"/>
    </row>
    <row r="63" spans="1:17" s="445" customFormat="1" ht="27.6" customHeight="1" x14ac:dyDescent="0.3">
      <c r="A63" s="494" t="s">
        <v>3788</v>
      </c>
      <c r="B63" s="494" t="s">
        <v>365</v>
      </c>
      <c r="C63" s="173"/>
      <c r="D63" s="36">
        <v>19704</v>
      </c>
      <c r="E63" s="36">
        <v>26121</v>
      </c>
      <c r="F63" s="36">
        <v>26489</v>
      </c>
      <c r="G63" s="36">
        <v>26276</v>
      </c>
      <c r="H63" s="36"/>
      <c r="I63" s="36"/>
      <c r="J63" s="36"/>
      <c r="K63" s="36"/>
      <c r="L63" s="45"/>
      <c r="M63" s="45"/>
      <c r="N63" s="45"/>
      <c r="O63" s="45"/>
      <c r="P63" s="37" t="s">
        <v>339</v>
      </c>
      <c r="Q63" s="172" t="s">
        <v>1322</v>
      </c>
    </row>
    <row r="64" spans="1:17" s="445" customFormat="1" ht="27.6" customHeight="1" x14ac:dyDescent="0.3">
      <c r="A64" s="494"/>
      <c r="B64" s="494"/>
      <c r="C64" s="173"/>
      <c r="D64" s="40">
        <v>8.2000000000000003E-2</v>
      </c>
      <c r="E64" s="40">
        <v>8.1000000000000003E-2</v>
      </c>
      <c r="F64" s="40">
        <v>7.9000000000000001E-2</v>
      </c>
      <c r="G64" s="40">
        <v>7.8E-2</v>
      </c>
      <c r="H64" s="40"/>
      <c r="I64" s="40"/>
      <c r="J64" s="40"/>
      <c r="K64" s="40"/>
      <c r="L64" s="455"/>
      <c r="M64" s="455"/>
      <c r="N64" s="455"/>
      <c r="O64" s="455"/>
      <c r="P64" s="37" t="s">
        <v>340</v>
      </c>
      <c r="Q64" s="172"/>
    </row>
    <row r="65" spans="1:17" s="445" customFormat="1" ht="27.6" customHeight="1" x14ac:dyDescent="0.3">
      <c r="A65" s="494"/>
      <c r="B65" s="494"/>
      <c r="C65" s="173"/>
      <c r="D65" s="36">
        <v>1492</v>
      </c>
      <c r="E65" s="36">
        <v>2011</v>
      </c>
      <c r="F65" s="36">
        <v>2060</v>
      </c>
      <c r="G65" s="36">
        <v>2227</v>
      </c>
      <c r="H65" s="36"/>
      <c r="I65" s="36"/>
      <c r="J65" s="36"/>
      <c r="K65" s="36"/>
      <c r="L65" s="45"/>
      <c r="M65" s="45"/>
      <c r="N65" s="45"/>
      <c r="O65" s="45"/>
      <c r="P65" s="36" t="s">
        <v>1235</v>
      </c>
      <c r="Q65" s="172"/>
    </row>
    <row r="66" spans="1:17" s="445" customFormat="1" ht="27.6" customHeight="1" x14ac:dyDescent="0.3">
      <c r="A66" s="494"/>
      <c r="B66" s="494"/>
      <c r="C66" s="173"/>
      <c r="D66" s="36">
        <v>18212</v>
      </c>
      <c r="E66" s="36">
        <v>24110</v>
      </c>
      <c r="F66" s="36">
        <v>24429</v>
      </c>
      <c r="G66" s="36">
        <v>24049</v>
      </c>
      <c r="H66" s="36"/>
      <c r="I66" s="36"/>
      <c r="J66" s="36"/>
      <c r="K66" s="36"/>
      <c r="L66" s="45"/>
      <c r="M66" s="45"/>
      <c r="N66" s="60"/>
      <c r="O66" s="60"/>
      <c r="P66" s="36" t="s">
        <v>1236</v>
      </c>
      <c r="Q66" s="172"/>
    </row>
    <row r="67" spans="1:17" s="445" customFormat="1" ht="27.6" customHeight="1" x14ac:dyDescent="0.3">
      <c r="A67" s="494" t="s">
        <v>3789</v>
      </c>
      <c r="B67" s="494" t="s">
        <v>366</v>
      </c>
      <c r="C67" s="173" t="s">
        <v>1133</v>
      </c>
      <c r="D67" s="48">
        <v>86</v>
      </c>
      <c r="E67" s="48">
        <v>87.7</v>
      </c>
      <c r="F67" s="48">
        <v>88.6</v>
      </c>
      <c r="G67" s="48">
        <v>91.1</v>
      </c>
      <c r="H67" s="48">
        <v>81</v>
      </c>
      <c r="I67" s="48">
        <v>91.5</v>
      </c>
      <c r="J67" s="38">
        <v>84.9</v>
      </c>
      <c r="K67" s="66">
        <v>86.1</v>
      </c>
      <c r="L67" s="460">
        <v>87.422777937317818</v>
      </c>
      <c r="M67" s="460">
        <v>88.392348114858393</v>
      </c>
      <c r="N67" s="38">
        <v>83.322035302587025</v>
      </c>
      <c r="O67" s="60"/>
      <c r="P67" s="36" t="s">
        <v>367</v>
      </c>
      <c r="Q67" s="172" t="s">
        <v>3483</v>
      </c>
    </row>
    <row r="68" spans="1:17" s="445" customFormat="1" ht="27.6" customHeight="1" x14ac:dyDescent="0.3">
      <c r="A68" s="494"/>
      <c r="B68" s="494"/>
      <c r="C68" s="173"/>
      <c r="D68" s="67">
        <v>86.641935042704404</v>
      </c>
      <c r="E68" s="67">
        <v>84.7</v>
      </c>
      <c r="F68" s="67">
        <v>92.1</v>
      </c>
      <c r="G68" s="67">
        <v>93</v>
      </c>
      <c r="H68" s="67">
        <v>90</v>
      </c>
      <c r="I68" s="67">
        <v>91.5</v>
      </c>
      <c r="J68" s="38">
        <v>96.4</v>
      </c>
      <c r="K68" s="66">
        <v>93.6</v>
      </c>
      <c r="L68" s="460">
        <v>92.69744294859818</v>
      </c>
      <c r="M68" s="460">
        <v>87.934035037138528</v>
      </c>
      <c r="N68" s="38">
        <v>87.850972989636446</v>
      </c>
      <c r="O68" s="60"/>
      <c r="P68" s="36" t="s">
        <v>368</v>
      </c>
      <c r="Q68" s="172"/>
    </row>
    <row r="69" spans="1:17" s="445" customFormat="1" ht="27.6" customHeight="1" x14ac:dyDescent="0.3">
      <c r="A69" s="494"/>
      <c r="B69" s="494"/>
      <c r="C69" s="173"/>
      <c r="D69" s="67">
        <v>87.070724238830252</v>
      </c>
      <c r="E69" s="67">
        <v>88.3</v>
      </c>
      <c r="F69" s="67">
        <v>86.6</v>
      </c>
      <c r="G69" s="67">
        <v>87.9</v>
      </c>
      <c r="H69" s="67">
        <v>90.6</v>
      </c>
      <c r="I69" s="67">
        <v>88.6</v>
      </c>
      <c r="J69" s="38">
        <v>92.1</v>
      </c>
      <c r="K69" s="66">
        <v>91.8</v>
      </c>
      <c r="L69" s="460">
        <v>93.206108129272607</v>
      </c>
      <c r="M69" s="460">
        <v>90.79958142410554</v>
      </c>
      <c r="N69" s="38">
        <v>91.733471960007137</v>
      </c>
      <c r="O69" s="60"/>
      <c r="P69" s="36" t="s">
        <v>369</v>
      </c>
      <c r="Q69" s="172"/>
    </row>
    <row r="70" spans="1:17" s="445" customFormat="1" ht="27.6" customHeight="1" x14ac:dyDescent="0.3">
      <c r="A70" s="494"/>
      <c r="B70" s="494"/>
      <c r="C70" s="173"/>
      <c r="D70" s="67">
        <v>84.192661040334983</v>
      </c>
      <c r="E70" s="67">
        <v>79.599999999999994</v>
      </c>
      <c r="F70" s="67">
        <v>85.8</v>
      </c>
      <c r="G70" s="67">
        <v>83.8</v>
      </c>
      <c r="H70" s="67">
        <v>80.2</v>
      </c>
      <c r="I70" s="67">
        <v>79.599999999999994</v>
      </c>
      <c r="J70" s="38">
        <v>79.400000000000006</v>
      </c>
      <c r="K70" s="66">
        <v>86</v>
      </c>
      <c r="L70" s="460">
        <v>91.462769281640803</v>
      </c>
      <c r="M70" s="460">
        <v>87.564094385838999</v>
      </c>
      <c r="N70" s="38">
        <v>72.257423022392729</v>
      </c>
      <c r="O70" s="60"/>
      <c r="P70" s="36" t="s">
        <v>370</v>
      </c>
      <c r="Q70" s="172"/>
    </row>
    <row r="71" spans="1:17" s="445" customFormat="1" ht="27.6" customHeight="1" x14ac:dyDescent="0.3">
      <c r="A71" s="494"/>
      <c r="B71" s="494"/>
      <c r="C71" s="173"/>
      <c r="D71" s="67">
        <v>88.786912130999312</v>
      </c>
      <c r="E71" s="67">
        <v>91</v>
      </c>
      <c r="F71" s="67">
        <v>85.6</v>
      </c>
      <c r="G71" s="67">
        <v>82.8</v>
      </c>
      <c r="H71" s="67">
        <v>83.6</v>
      </c>
      <c r="I71" s="67">
        <v>83.3</v>
      </c>
      <c r="J71" s="38">
        <v>85.7</v>
      </c>
      <c r="K71" s="66">
        <v>81.099999999999994</v>
      </c>
      <c r="L71" s="460">
        <v>87.023074653154126</v>
      </c>
      <c r="M71" s="460">
        <v>90.282258433890945</v>
      </c>
      <c r="N71" s="38">
        <v>86.093693268377464</v>
      </c>
      <c r="O71" s="60"/>
      <c r="P71" s="36" t="s">
        <v>371</v>
      </c>
      <c r="Q71" s="172"/>
    </row>
    <row r="72" spans="1:17" s="445" customFormat="1" ht="27.6" customHeight="1" x14ac:dyDescent="0.3">
      <c r="A72" s="494"/>
      <c r="B72" s="494"/>
      <c r="C72" s="173"/>
      <c r="D72" s="67">
        <v>74.614270298548803</v>
      </c>
      <c r="E72" s="67">
        <v>59.2</v>
      </c>
      <c r="F72" s="67">
        <v>74.5</v>
      </c>
      <c r="G72" s="67">
        <v>75.900000000000006</v>
      </c>
      <c r="H72" s="67">
        <v>72</v>
      </c>
      <c r="I72" s="67">
        <v>75.2</v>
      </c>
      <c r="J72" s="38">
        <v>61.9</v>
      </c>
      <c r="K72" s="66">
        <v>75.099999999999994</v>
      </c>
      <c r="L72" s="460">
        <v>76.269577967862276</v>
      </c>
      <c r="M72" s="460">
        <v>78.775697279998056</v>
      </c>
      <c r="N72" s="38">
        <v>73.391409204302278</v>
      </c>
      <c r="O72" s="60"/>
      <c r="P72" s="36" t="s">
        <v>372</v>
      </c>
      <c r="Q72" s="172"/>
    </row>
    <row r="73" spans="1:17" s="445" customFormat="1" ht="27.6" customHeight="1" x14ac:dyDescent="0.3">
      <c r="A73" s="494" t="s">
        <v>3790</v>
      </c>
      <c r="B73" s="495" t="s">
        <v>4166</v>
      </c>
      <c r="C73" s="37"/>
      <c r="D73" s="68"/>
      <c r="E73" s="68"/>
      <c r="F73" s="68"/>
      <c r="G73" s="68"/>
      <c r="H73" s="68"/>
      <c r="I73" s="68"/>
      <c r="J73" s="42"/>
      <c r="K73" s="461">
        <v>77.7</v>
      </c>
      <c r="L73" s="462">
        <v>77.629066627373902</v>
      </c>
      <c r="M73" s="462">
        <v>73.388518458034497</v>
      </c>
      <c r="N73" s="42">
        <v>73.236898053733128</v>
      </c>
      <c r="O73" s="60"/>
      <c r="P73" s="97" t="s">
        <v>367</v>
      </c>
      <c r="Q73" s="174" t="s">
        <v>3794</v>
      </c>
    </row>
    <row r="74" spans="1:17" s="445" customFormat="1" ht="27.6" customHeight="1" x14ac:dyDescent="0.3">
      <c r="A74" s="494"/>
      <c r="B74" s="495"/>
      <c r="C74" s="37"/>
      <c r="D74" s="68"/>
      <c r="E74" s="68"/>
      <c r="F74" s="68"/>
      <c r="G74" s="68"/>
      <c r="H74" s="68"/>
      <c r="I74" s="68"/>
      <c r="J74" s="42"/>
      <c r="K74" s="461">
        <v>80.2</v>
      </c>
      <c r="L74" s="462">
        <v>82.793098291914504</v>
      </c>
      <c r="M74" s="462">
        <v>78.234079639384063</v>
      </c>
      <c r="N74" s="42">
        <v>78.286447732701873</v>
      </c>
      <c r="O74" s="60"/>
      <c r="P74" s="97" t="s">
        <v>368</v>
      </c>
      <c r="Q74" s="174"/>
    </row>
    <row r="75" spans="1:17" s="445" customFormat="1" ht="27.6" customHeight="1" x14ac:dyDescent="0.3">
      <c r="A75" s="494"/>
      <c r="B75" s="495"/>
      <c r="C75" s="37"/>
      <c r="D75" s="68"/>
      <c r="E75" s="68"/>
      <c r="F75" s="68"/>
      <c r="G75" s="68"/>
      <c r="H75" s="68"/>
      <c r="I75" s="68"/>
      <c r="J75" s="42"/>
      <c r="K75" s="461">
        <v>79</v>
      </c>
      <c r="L75" s="462">
        <v>76.692897384652525</v>
      </c>
      <c r="M75" s="462">
        <v>78.755529286571729</v>
      </c>
      <c r="N75" s="42">
        <v>79.570793624090157</v>
      </c>
      <c r="O75" s="60"/>
      <c r="P75" s="97" t="s">
        <v>369</v>
      </c>
      <c r="Q75" s="174"/>
    </row>
    <row r="76" spans="1:17" s="445" customFormat="1" ht="27.6" customHeight="1" x14ac:dyDescent="0.3">
      <c r="A76" s="494"/>
      <c r="B76" s="495"/>
      <c r="C76" s="37"/>
      <c r="D76" s="68"/>
      <c r="E76" s="68"/>
      <c r="F76" s="68"/>
      <c r="G76" s="68"/>
      <c r="H76" s="68"/>
      <c r="I76" s="68"/>
      <c r="J76" s="42"/>
      <c r="K76" s="461">
        <v>64.400000000000006</v>
      </c>
      <c r="L76" s="462">
        <v>76.919055285072886</v>
      </c>
      <c r="M76" s="462">
        <v>74.643010678772271</v>
      </c>
      <c r="N76" s="42">
        <v>58.073123688084216</v>
      </c>
      <c r="O76" s="60"/>
      <c r="P76" s="97" t="s">
        <v>370</v>
      </c>
      <c r="Q76" s="174"/>
    </row>
    <row r="77" spans="1:17" s="445" customFormat="1" ht="27.6" customHeight="1" x14ac:dyDescent="0.3">
      <c r="A77" s="494"/>
      <c r="B77" s="495"/>
      <c r="C77" s="37"/>
      <c r="D77" s="68"/>
      <c r="E77" s="68"/>
      <c r="F77" s="68"/>
      <c r="G77" s="68"/>
      <c r="H77" s="68"/>
      <c r="I77" s="68"/>
      <c r="J77" s="42"/>
      <c r="K77" s="461">
        <v>71.8</v>
      </c>
      <c r="L77" s="462">
        <v>74.790073430578715</v>
      </c>
      <c r="M77" s="462">
        <v>59.707097319341131</v>
      </c>
      <c r="N77" s="42">
        <v>64.449614883042273</v>
      </c>
      <c r="O77" s="60"/>
      <c r="P77" s="97" t="s">
        <v>371</v>
      </c>
      <c r="Q77" s="174"/>
    </row>
    <row r="78" spans="1:17" s="445" customFormat="1" ht="27.6" customHeight="1" x14ac:dyDescent="0.3">
      <c r="A78" s="494"/>
      <c r="B78" s="495"/>
      <c r="C78" s="37"/>
      <c r="D78" s="68"/>
      <c r="E78" s="68"/>
      <c r="F78" s="68"/>
      <c r="G78" s="68"/>
      <c r="H78" s="68"/>
      <c r="I78" s="68"/>
      <c r="J78" s="42"/>
      <c r="K78" s="461">
        <v>55</v>
      </c>
      <c r="L78" s="462">
        <v>58.33637381155021</v>
      </c>
      <c r="M78" s="462">
        <v>67.060647545822405</v>
      </c>
      <c r="N78" s="42">
        <v>46.188068249110387</v>
      </c>
      <c r="O78" s="60"/>
      <c r="P78" s="97" t="s">
        <v>372</v>
      </c>
      <c r="Q78" s="174"/>
    </row>
    <row r="79" spans="1:17" s="445" customFormat="1" ht="27.6" customHeight="1" x14ac:dyDescent="0.3">
      <c r="A79" s="494" t="s">
        <v>3791</v>
      </c>
      <c r="B79" s="495" t="s">
        <v>4167</v>
      </c>
      <c r="C79" s="37"/>
      <c r="D79" s="68"/>
      <c r="E79" s="68"/>
      <c r="F79" s="68"/>
      <c r="G79" s="68"/>
      <c r="H79" s="68"/>
      <c r="I79" s="68"/>
      <c r="J79" s="42"/>
      <c r="K79" s="461">
        <v>54.5</v>
      </c>
      <c r="L79" s="462">
        <v>60.333819713638611</v>
      </c>
      <c r="M79" s="462">
        <v>60.901318625893822</v>
      </c>
      <c r="N79" s="42">
        <v>60.20936288546006</v>
      </c>
      <c r="O79" s="60"/>
      <c r="P79" s="97" t="s">
        <v>367</v>
      </c>
      <c r="Q79" s="174" t="s">
        <v>3794</v>
      </c>
    </row>
    <row r="80" spans="1:17" s="445" customFormat="1" ht="27.6" customHeight="1" x14ac:dyDescent="0.3">
      <c r="A80" s="494"/>
      <c r="B80" s="495"/>
      <c r="C80" s="37"/>
      <c r="D80" s="68"/>
      <c r="E80" s="68"/>
      <c r="F80" s="68"/>
      <c r="G80" s="68"/>
      <c r="H80" s="68"/>
      <c r="I80" s="68"/>
      <c r="J80" s="42"/>
      <c r="K80" s="461">
        <v>65.900000000000006</v>
      </c>
      <c r="L80" s="462">
        <v>64.497875624779098</v>
      </c>
      <c r="M80" s="462">
        <v>65.044589871577926</v>
      </c>
      <c r="N80" s="42">
        <v>64.726327843971248</v>
      </c>
      <c r="O80" s="60"/>
      <c r="P80" s="97" t="s">
        <v>368</v>
      </c>
      <c r="Q80" s="174"/>
    </row>
    <row r="81" spans="1:17" s="445" customFormat="1" ht="27.6" customHeight="1" x14ac:dyDescent="0.3">
      <c r="A81" s="494"/>
      <c r="B81" s="495"/>
      <c r="C81" s="37"/>
      <c r="D81" s="68"/>
      <c r="E81" s="68"/>
      <c r="F81" s="68"/>
      <c r="G81" s="68"/>
      <c r="H81" s="68"/>
      <c r="I81" s="68"/>
      <c r="J81" s="42"/>
      <c r="K81" s="461">
        <v>61.6</v>
      </c>
      <c r="L81" s="462">
        <v>63.778586549418279</v>
      </c>
      <c r="M81" s="462">
        <v>65.44267525437516</v>
      </c>
      <c r="N81" s="42">
        <v>68.442963768527406</v>
      </c>
      <c r="O81" s="60"/>
      <c r="P81" s="97" t="s">
        <v>369</v>
      </c>
      <c r="Q81" s="174"/>
    </row>
    <row r="82" spans="1:17" s="445" customFormat="1" ht="27.6" customHeight="1" x14ac:dyDescent="0.3">
      <c r="A82" s="494"/>
      <c r="B82" s="495"/>
      <c r="C82" s="37"/>
      <c r="D82" s="68"/>
      <c r="E82" s="68"/>
      <c r="F82" s="68"/>
      <c r="G82" s="68"/>
      <c r="H82" s="68"/>
      <c r="I82" s="68"/>
      <c r="J82" s="42"/>
      <c r="K82" s="461">
        <v>62</v>
      </c>
      <c r="L82" s="462">
        <v>61.558116991367406</v>
      </c>
      <c r="M82" s="462">
        <v>64.211556587947598</v>
      </c>
      <c r="N82" s="42">
        <v>65.918898227731262</v>
      </c>
      <c r="O82" s="60"/>
      <c r="P82" s="97" t="s">
        <v>370</v>
      </c>
      <c r="Q82" s="174"/>
    </row>
    <row r="83" spans="1:17" s="445" customFormat="1" ht="27.6" customHeight="1" x14ac:dyDescent="0.3">
      <c r="A83" s="494"/>
      <c r="B83" s="495"/>
      <c r="C83" s="37"/>
      <c r="D83" s="68"/>
      <c r="E83" s="68"/>
      <c r="F83" s="68"/>
      <c r="G83" s="68"/>
      <c r="H83" s="68"/>
      <c r="I83" s="68"/>
      <c r="J83" s="42"/>
      <c r="K83" s="461">
        <v>59.4</v>
      </c>
      <c r="L83" s="462">
        <v>58.979761366585123</v>
      </c>
      <c r="M83" s="462">
        <v>61.719836779141289</v>
      </c>
      <c r="N83" s="42">
        <v>60.118363851085746</v>
      </c>
      <c r="O83" s="60"/>
      <c r="P83" s="97" t="s">
        <v>371</v>
      </c>
      <c r="Q83" s="174"/>
    </row>
    <row r="84" spans="1:17" s="445" customFormat="1" ht="27.6" customHeight="1" x14ac:dyDescent="0.3">
      <c r="A84" s="494"/>
      <c r="B84" s="495"/>
      <c r="C84" s="37"/>
      <c r="D84" s="68"/>
      <c r="E84" s="68"/>
      <c r="F84" s="68"/>
      <c r="G84" s="68"/>
      <c r="H84" s="68"/>
      <c r="I84" s="68"/>
      <c r="J84" s="42"/>
      <c r="K84" s="461">
        <v>55</v>
      </c>
      <c r="L84" s="462">
        <v>53.246801685976223</v>
      </c>
      <c r="M84" s="462">
        <v>57.020340221784039</v>
      </c>
      <c r="N84" s="42">
        <v>53.819361807929297</v>
      </c>
      <c r="O84" s="60"/>
      <c r="P84" s="97" t="s">
        <v>372</v>
      </c>
      <c r="Q84" s="174"/>
    </row>
    <row r="85" spans="1:17" s="445" customFormat="1" ht="27.6" customHeight="1" x14ac:dyDescent="0.3">
      <c r="A85" s="494" t="s">
        <v>3792</v>
      </c>
      <c r="B85" s="495" t="s">
        <v>3793</v>
      </c>
      <c r="C85" s="37"/>
      <c r="D85" s="68">
        <v>8.6381007504178502</v>
      </c>
      <c r="E85" s="68">
        <v>6.5037961898218093</v>
      </c>
      <c r="F85" s="68">
        <v>5.9920726213981661</v>
      </c>
      <c r="G85" s="68">
        <v>6.4546503662268204</v>
      </c>
      <c r="H85" s="68">
        <v>6.2887060077534622</v>
      </c>
      <c r="I85" s="68">
        <v>6.0703191380935797</v>
      </c>
      <c r="J85" s="42">
        <v>6.0720644742988554</v>
      </c>
      <c r="K85" s="461">
        <v>5.5370903585583466</v>
      </c>
      <c r="L85" s="462">
        <v>5.9457545593762351</v>
      </c>
      <c r="M85" s="463">
        <v>5.2</v>
      </c>
      <c r="N85" s="42">
        <v>6.3877982516389116</v>
      </c>
      <c r="O85" s="60"/>
      <c r="P85" s="97" t="s">
        <v>451</v>
      </c>
      <c r="Q85" s="174" t="s">
        <v>3795</v>
      </c>
    </row>
    <row r="86" spans="1:17" s="445" customFormat="1" ht="27.6" customHeight="1" x14ac:dyDescent="0.3">
      <c r="A86" s="494"/>
      <c r="B86" s="495"/>
      <c r="C86" s="37"/>
      <c r="D86" s="68">
        <v>8.1244308777324967</v>
      </c>
      <c r="E86" s="68">
        <v>6.1582127147879664</v>
      </c>
      <c r="F86" s="68">
        <v>5.7336804763687557</v>
      </c>
      <c r="G86" s="68">
        <v>6.3817516913630783</v>
      </c>
      <c r="H86" s="68">
        <v>6.3362515252769658</v>
      </c>
      <c r="I86" s="68">
        <v>5.8235077655666077</v>
      </c>
      <c r="J86" s="42">
        <v>6.4621630799469214</v>
      </c>
      <c r="K86" s="461">
        <v>5.4804364435053206</v>
      </c>
      <c r="L86" s="462">
        <v>5.8818119485146276</v>
      </c>
      <c r="M86" s="462">
        <v>5.2941661255368322</v>
      </c>
      <c r="N86" s="42">
        <v>6.745405503908068</v>
      </c>
      <c r="O86" s="60"/>
      <c r="P86" s="97" t="s">
        <v>342</v>
      </c>
      <c r="Q86" s="174"/>
    </row>
    <row r="87" spans="1:17" s="445" customFormat="1" ht="27.6" customHeight="1" x14ac:dyDescent="0.3">
      <c r="A87" s="494"/>
      <c r="B87" s="495"/>
      <c r="C87" s="37"/>
      <c r="D87" s="68">
        <v>10.061645476625781</v>
      </c>
      <c r="E87" s="68">
        <v>7.5496335636146066</v>
      </c>
      <c r="F87" s="68">
        <v>6.7707610663761422</v>
      </c>
      <c r="G87" s="68">
        <v>6.6875622546756626</v>
      </c>
      <c r="H87" s="68">
        <v>6.123364844791281</v>
      </c>
      <c r="I87" s="68">
        <v>6.9431296090188583</v>
      </c>
      <c r="J87" s="42">
        <v>4.624353015485946</v>
      </c>
      <c r="K87" s="461">
        <v>5.7290931777223504</v>
      </c>
      <c r="L87" s="462">
        <v>6.1610158630335778</v>
      </c>
      <c r="M87" s="462">
        <v>4.8643562850647086</v>
      </c>
      <c r="N87" s="42">
        <v>5.1301203056205189</v>
      </c>
      <c r="O87" s="60"/>
      <c r="P87" s="97" t="s">
        <v>343</v>
      </c>
      <c r="Q87" s="174"/>
    </row>
    <row r="88" spans="1:17" s="445" customFormat="1" ht="27.6" customHeight="1" x14ac:dyDescent="0.3">
      <c r="A88" s="172" t="s">
        <v>354</v>
      </c>
      <c r="B88" s="172"/>
      <c r="C88" s="172"/>
      <c r="D88" s="172"/>
      <c r="E88" s="172"/>
      <c r="F88" s="172"/>
      <c r="G88" s="172"/>
      <c r="H88" s="172"/>
      <c r="I88" s="172"/>
      <c r="J88" s="172"/>
      <c r="K88" s="172"/>
      <c r="L88" s="172"/>
      <c r="M88" s="172"/>
      <c r="N88" s="172"/>
      <c r="O88" s="172"/>
      <c r="P88" s="172"/>
      <c r="Q88" s="172"/>
    </row>
    <row r="89" spans="1:17" s="449" customFormat="1" ht="27.6" customHeight="1" x14ac:dyDescent="0.3">
      <c r="A89" s="176" t="s">
        <v>3662</v>
      </c>
      <c r="B89" s="176"/>
      <c r="C89" s="176"/>
      <c r="D89" s="176"/>
      <c r="E89" s="176"/>
      <c r="F89" s="176"/>
      <c r="G89" s="176"/>
      <c r="H89" s="176"/>
      <c r="I89" s="176"/>
      <c r="J89" s="176"/>
      <c r="K89" s="176"/>
      <c r="L89" s="176"/>
      <c r="M89" s="176"/>
      <c r="N89" s="176"/>
      <c r="O89" s="176"/>
      <c r="P89" s="176"/>
      <c r="Q89" s="176"/>
    </row>
    <row r="90" spans="1:17" s="445" customFormat="1" ht="27.6" customHeight="1" x14ac:dyDescent="0.3">
      <c r="A90" s="201" t="s">
        <v>684</v>
      </c>
      <c r="B90" s="201" t="s">
        <v>1127</v>
      </c>
      <c r="C90" s="173" t="s">
        <v>1134</v>
      </c>
      <c r="D90" s="38">
        <v>12</v>
      </c>
      <c r="E90" s="38">
        <v>11</v>
      </c>
      <c r="F90" s="38">
        <v>10</v>
      </c>
      <c r="G90" s="38">
        <v>9.6</v>
      </c>
      <c r="H90" s="38">
        <v>10</v>
      </c>
      <c r="I90" s="38">
        <v>8</v>
      </c>
      <c r="J90" s="38">
        <v>8</v>
      </c>
      <c r="K90" s="464">
        <v>9</v>
      </c>
      <c r="L90" s="464">
        <v>8.9280000000000008</v>
      </c>
      <c r="M90" s="464">
        <v>8.7899999999999991</v>
      </c>
      <c r="N90" s="464">
        <v>7</v>
      </c>
      <c r="O90" s="458"/>
      <c r="P90" s="37" t="s">
        <v>379</v>
      </c>
      <c r="Q90" s="172" t="s">
        <v>3484</v>
      </c>
    </row>
    <row r="91" spans="1:17" s="445" customFormat="1" ht="27.6" customHeight="1" x14ac:dyDescent="0.3">
      <c r="A91" s="201"/>
      <c r="B91" s="201"/>
      <c r="C91" s="173"/>
      <c r="D91" s="38">
        <v>11</v>
      </c>
      <c r="E91" s="38">
        <v>10</v>
      </c>
      <c r="F91" s="38">
        <v>8</v>
      </c>
      <c r="G91" s="38">
        <v>8.1999999999999993</v>
      </c>
      <c r="H91" s="38">
        <v>9</v>
      </c>
      <c r="I91" s="38">
        <v>8</v>
      </c>
      <c r="J91" s="38">
        <v>8</v>
      </c>
      <c r="K91" s="464">
        <v>8</v>
      </c>
      <c r="L91" s="464">
        <v>8</v>
      </c>
      <c r="M91" s="464">
        <v>8.06</v>
      </c>
      <c r="N91" s="464">
        <v>6</v>
      </c>
      <c r="O91" s="458"/>
      <c r="P91" s="37" t="s">
        <v>342</v>
      </c>
      <c r="Q91" s="172"/>
    </row>
    <row r="92" spans="1:17" s="445" customFormat="1" ht="27.6" customHeight="1" x14ac:dyDescent="0.3">
      <c r="A92" s="201"/>
      <c r="B92" s="201"/>
      <c r="C92" s="173"/>
      <c r="D92" s="38">
        <v>13</v>
      </c>
      <c r="E92" s="38">
        <v>12</v>
      </c>
      <c r="F92" s="38">
        <v>13</v>
      </c>
      <c r="G92" s="38">
        <v>13.3</v>
      </c>
      <c r="H92" s="38">
        <v>14</v>
      </c>
      <c r="I92" s="38">
        <v>10</v>
      </c>
      <c r="J92" s="38">
        <v>10</v>
      </c>
      <c r="K92" s="464">
        <v>10</v>
      </c>
      <c r="L92" s="464">
        <v>12</v>
      </c>
      <c r="M92" s="464">
        <v>11.15</v>
      </c>
      <c r="N92" s="464">
        <v>10</v>
      </c>
      <c r="O92" s="458"/>
      <c r="P92" s="37" t="s">
        <v>343</v>
      </c>
      <c r="Q92" s="172"/>
    </row>
    <row r="93" spans="1:17" s="445" customFormat="1" ht="27.6" customHeight="1" x14ac:dyDescent="0.3">
      <c r="A93" s="201"/>
      <c r="B93" s="201"/>
      <c r="C93" s="173"/>
      <c r="D93" s="38">
        <v>10</v>
      </c>
      <c r="E93" s="38">
        <v>10</v>
      </c>
      <c r="F93" s="38">
        <v>10</v>
      </c>
      <c r="G93" s="38">
        <v>9.6</v>
      </c>
      <c r="H93" s="38">
        <v>10</v>
      </c>
      <c r="I93" s="38">
        <v>8</v>
      </c>
      <c r="J93" s="38">
        <v>8</v>
      </c>
      <c r="K93" s="464">
        <v>10</v>
      </c>
      <c r="L93" s="464">
        <v>11</v>
      </c>
      <c r="M93" s="464">
        <v>10</v>
      </c>
      <c r="N93" s="464">
        <v>7</v>
      </c>
      <c r="O93" s="458"/>
      <c r="P93" s="37" t="s">
        <v>1128</v>
      </c>
      <c r="Q93" s="53" t="s">
        <v>3485</v>
      </c>
    </row>
    <row r="94" spans="1:17" s="445" customFormat="1" ht="27.6" customHeight="1" x14ac:dyDescent="0.3">
      <c r="A94" s="201"/>
      <c r="B94" s="201"/>
      <c r="C94" s="173"/>
      <c r="D94" s="38">
        <v>9.1</v>
      </c>
      <c r="E94" s="38">
        <v>9.1</v>
      </c>
      <c r="F94" s="38">
        <v>8.6</v>
      </c>
      <c r="G94" s="38">
        <v>9.5</v>
      </c>
      <c r="H94" s="38">
        <v>9.3000000000000007</v>
      </c>
      <c r="I94" s="38">
        <v>8.9</v>
      </c>
      <c r="J94" s="38">
        <v>8.9</v>
      </c>
      <c r="K94" s="38">
        <v>8.8000000000000007</v>
      </c>
      <c r="L94" s="38">
        <v>7.8</v>
      </c>
      <c r="M94" s="38">
        <v>7.2</v>
      </c>
      <c r="N94" s="464"/>
      <c r="O94" s="458"/>
      <c r="P94" s="37" t="s">
        <v>3796</v>
      </c>
      <c r="Q94" s="53" t="s">
        <v>3797</v>
      </c>
    </row>
    <row r="95" spans="1:17" s="445" customFormat="1" ht="48" customHeight="1" x14ac:dyDescent="0.3">
      <c r="A95" s="16" t="s">
        <v>685</v>
      </c>
      <c r="B95" s="16" t="s">
        <v>373</v>
      </c>
      <c r="C95" s="37" t="s">
        <v>1134</v>
      </c>
      <c r="D95" s="36">
        <v>3588</v>
      </c>
      <c r="E95" s="36">
        <v>3279</v>
      </c>
      <c r="F95" s="36">
        <v>3298</v>
      </c>
      <c r="G95" s="36">
        <v>3156</v>
      </c>
      <c r="H95" s="36">
        <v>3233</v>
      </c>
      <c r="I95" s="36">
        <v>3033</v>
      </c>
      <c r="J95" s="36">
        <v>2530</v>
      </c>
      <c r="K95" s="36">
        <v>2729</v>
      </c>
      <c r="L95" s="36">
        <v>2895</v>
      </c>
      <c r="M95" s="36">
        <v>2538</v>
      </c>
      <c r="N95" s="36">
        <v>2240</v>
      </c>
      <c r="O95" s="36">
        <v>1374</v>
      </c>
      <c r="P95" s="37" t="s">
        <v>339</v>
      </c>
      <c r="Q95" s="69" t="s">
        <v>4152</v>
      </c>
    </row>
    <row r="96" spans="1:17" s="445" customFormat="1" ht="48" customHeight="1" x14ac:dyDescent="0.3">
      <c r="A96" s="16" t="s">
        <v>686</v>
      </c>
      <c r="B96" s="16" t="s">
        <v>374</v>
      </c>
      <c r="C96" s="37"/>
      <c r="D96" s="36">
        <v>3847</v>
      </c>
      <c r="E96" s="36">
        <v>3691</v>
      </c>
      <c r="F96" s="36">
        <v>3565</v>
      </c>
      <c r="G96" s="36">
        <v>3518</v>
      </c>
      <c r="H96" s="36">
        <v>3496</v>
      </c>
      <c r="I96" s="36">
        <v>3343</v>
      </c>
      <c r="J96" s="36">
        <v>3034</v>
      </c>
      <c r="K96" s="36">
        <v>3068</v>
      </c>
      <c r="L96" s="36">
        <v>2944</v>
      </c>
      <c r="M96" s="36">
        <v>2604</v>
      </c>
      <c r="N96" s="36">
        <v>2396</v>
      </c>
      <c r="O96" s="36">
        <v>1512</v>
      </c>
      <c r="P96" s="37" t="s">
        <v>339</v>
      </c>
      <c r="Q96" s="69" t="s">
        <v>4152</v>
      </c>
    </row>
    <row r="97" spans="1:17" s="445" customFormat="1" ht="27.6" customHeight="1" x14ac:dyDescent="0.3">
      <c r="A97" s="197" t="s">
        <v>687</v>
      </c>
      <c r="B97" s="197" t="s">
        <v>375</v>
      </c>
      <c r="C97" s="173"/>
      <c r="D97" s="37">
        <v>87.6</v>
      </c>
      <c r="E97" s="37">
        <v>92.5</v>
      </c>
      <c r="F97" s="38">
        <v>93</v>
      </c>
      <c r="G97" s="38">
        <v>92.7</v>
      </c>
      <c r="H97" s="38">
        <v>92.7</v>
      </c>
      <c r="I97" s="38">
        <v>93.5</v>
      </c>
      <c r="J97" s="38">
        <v>93.4</v>
      </c>
      <c r="K97" s="38">
        <v>93.3</v>
      </c>
      <c r="L97" s="460">
        <v>93.302640521189446</v>
      </c>
      <c r="M97" s="460">
        <v>92.570572731202432</v>
      </c>
      <c r="N97" s="460">
        <v>92.666133417470689</v>
      </c>
      <c r="O97" s="458"/>
      <c r="P97" s="37" t="s">
        <v>340</v>
      </c>
      <c r="Q97" s="172" t="s">
        <v>3486</v>
      </c>
    </row>
    <row r="98" spans="1:17" s="445" customFormat="1" ht="27.6" customHeight="1" x14ac:dyDescent="0.3">
      <c r="A98" s="197"/>
      <c r="B98" s="197"/>
      <c r="C98" s="173"/>
      <c r="D98" s="37">
        <v>91.9</v>
      </c>
      <c r="E98" s="37">
        <v>92.7</v>
      </c>
      <c r="F98" s="37">
        <v>93.3</v>
      </c>
      <c r="G98" s="37">
        <v>93.1</v>
      </c>
      <c r="H98" s="37">
        <v>92.9</v>
      </c>
      <c r="I98" s="37">
        <v>94.2</v>
      </c>
      <c r="J98" s="37">
        <v>93.8</v>
      </c>
      <c r="K98" s="37">
        <v>93.6</v>
      </c>
      <c r="L98" s="460">
        <v>93.784274799706495</v>
      </c>
      <c r="M98" s="460">
        <v>92.592595868293643</v>
      </c>
      <c r="N98" s="460">
        <v>93.05227931853895</v>
      </c>
      <c r="O98" s="319"/>
      <c r="P98" s="37" t="s">
        <v>342</v>
      </c>
      <c r="Q98" s="172"/>
    </row>
    <row r="99" spans="1:17" s="445" customFormat="1" ht="27.6" customHeight="1" x14ac:dyDescent="0.3">
      <c r="A99" s="197"/>
      <c r="B99" s="197"/>
      <c r="C99" s="173"/>
      <c r="D99" s="37">
        <v>77.3</v>
      </c>
      <c r="E99" s="37">
        <v>91.9</v>
      </c>
      <c r="F99" s="37">
        <v>91.9</v>
      </c>
      <c r="G99" s="37">
        <v>91.3</v>
      </c>
      <c r="H99" s="37">
        <v>91.7</v>
      </c>
      <c r="I99" s="37">
        <v>91.4</v>
      </c>
      <c r="J99" s="37">
        <v>91.8</v>
      </c>
      <c r="K99" s="37">
        <v>92.3</v>
      </c>
      <c r="L99" s="460">
        <v>91.781877765340568</v>
      </c>
      <c r="M99" s="460">
        <v>92.50123415620989</v>
      </c>
      <c r="N99" s="460">
        <v>91.503243411056062</v>
      </c>
      <c r="O99" s="319"/>
      <c r="P99" s="37" t="s">
        <v>343</v>
      </c>
      <c r="Q99" s="172"/>
    </row>
    <row r="100" spans="1:17" s="445" customFormat="1" ht="27.6" customHeight="1" x14ac:dyDescent="0.3">
      <c r="A100" s="197" t="s">
        <v>688</v>
      </c>
      <c r="B100" s="197" t="s">
        <v>376</v>
      </c>
      <c r="C100" s="173"/>
      <c r="D100" s="37">
        <v>17.2</v>
      </c>
      <c r="E100" s="38">
        <v>19</v>
      </c>
      <c r="F100" s="37">
        <v>21.1</v>
      </c>
      <c r="G100" s="37">
        <v>22.8</v>
      </c>
      <c r="H100" s="38">
        <v>22.6</v>
      </c>
      <c r="I100" s="38">
        <v>22.3</v>
      </c>
      <c r="J100" s="38">
        <v>23.1</v>
      </c>
      <c r="K100" s="38">
        <v>21.342878661792728</v>
      </c>
      <c r="L100" s="38">
        <v>21.777438851520898</v>
      </c>
      <c r="M100" s="38">
        <v>22.098042949605794</v>
      </c>
      <c r="N100" s="460">
        <v>21.11546413518878</v>
      </c>
      <c r="O100" s="47"/>
      <c r="P100" s="37" t="s">
        <v>340</v>
      </c>
      <c r="Q100" s="172" t="s">
        <v>3487</v>
      </c>
    </row>
    <row r="101" spans="1:17" s="445" customFormat="1" ht="27.6" customHeight="1" x14ac:dyDescent="0.3">
      <c r="A101" s="197"/>
      <c r="B101" s="197"/>
      <c r="C101" s="173"/>
      <c r="D101" s="37">
        <v>19.8</v>
      </c>
      <c r="E101" s="37">
        <v>22.4</v>
      </c>
      <c r="F101" s="37">
        <v>24.4</v>
      </c>
      <c r="G101" s="38">
        <v>26</v>
      </c>
      <c r="H101" s="38">
        <v>25.7</v>
      </c>
      <c r="I101" s="38">
        <v>25.1</v>
      </c>
      <c r="J101" s="38">
        <v>25.5</v>
      </c>
      <c r="K101" s="38">
        <v>23.900724378987778</v>
      </c>
      <c r="L101" s="38">
        <v>24.200121064713663</v>
      </c>
      <c r="M101" s="38">
        <v>24.532906738459463</v>
      </c>
      <c r="N101" s="460">
        <v>23.219979708620368</v>
      </c>
      <c r="O101" s="43"/>
      <c r="P101" s="37" t="s">
        <v>342</v>
      </c>
      <c r="Q101" s="172"/>
    </row>
    <row r="102" spans="1:17" s="445" customFormat="1" ht="27.6" customHeight="1" x14ac:dyDescent="0.3">
      <c r="A102" s="197"/>
      <c r="B102" s="197"/>
      <c r="C102" s="173"/>
      <c r="D102" s="37">
        <v>10.8</v>
      </c>
      <c r="E102" s="37">
        <v>10.4</v>
      </c>
      <c r="F102" s="37">
        <v>12.1</v>
      </c>
      <c r="G102" s="38">
        <v>14</v>
      </c>
      <c r="H102" s="38">
        <v>13.8</v>
      </c>
      <c r="I102" s="38">
        <v>14.2</v>
      </c>
      <c r="J102" s="38">
        <v>14.9</v>
      </c>
      <c r="K102" s="38">
        <v>13.663657886549126</v>
      </c>
      <c r="L102" s="38">
        <v>14.595677034564265</v>
      </c>
      <c r="M102" s="38">
        <v>14.973216993032731</v>
      </c>
      <c r="N102" s="460">
        <v>15.258419251955852</v>
      </c>
      <c r="O102" s="56"/>
      <c r="P102" s="37" t="s">
        <v>343</v>
      </c>
      <c r="Q102" s="172"/>
    </row>
    <row r="103" spans="1:17" s="445" customFormat="1" ht="27.6" customHeight="1" x14ac:dyDescent="0.3">
      <c r="A103" s="197" t="s">
        <v>3798</v>
      </c>
      <c r="B103" s="197" t="s">
        <v>3799</v>
      </c>
      <c r="C103" s="37"/>
      <c r="D103" s="37" t="s">
        <v>3800</v>
      </c>
      <c r="E103" s="36">
        <v>26605</v>
      </c>
      <c r="F103" s="36">
        <v>29974</v>
      </c>
      <c r="G103" s="63">
        <v>30752</v>
      </c>
      <c r="H103" s="36">
        <v>32386</v>
      </c>
      <c r="I103" s="36">
        <v>32721</v>
      </c>
      <c r="J103" s="36">
        <v>29030</v>
      </c>
      <c r="K103" s="36">
        <v>31199</v>
      </c>
      <c r="L103" s="36">
        <v>31918</v>
      </c>
      <c r="M103" s="63">
        <v>30268</v>
      </c>
      <c r="N103" s="63">
        <v>29539</v>
      </c>
      <c r="O103" s="63">
        <v>18117</v>
      </c>
      <c r="P103" s="37" t="s">
        <v>3801</v>
      </c>
      <c r="Q103" s="172" t="s">
        <v>3802</v>
      </c>
    </row>
    <row r="104" spans="1:17" s="445" customFormat="1" ht="27.6" customHeight="1" x14ac:dyDescent="0.3">
      <c r="A104" s="197"/>
      <c r="B104" s="197"/>
      <c r="C104" s="37"/>
      <c r="D104" s="37">
        <v>6.4</v>
      </c>
      <c r="E104" s="37">
        <v>6.5</v>
      </c>
      <c r="F104" s="37">
        <v>6.7</v>
      </c>
      <c r="G104" s="38">
        <v>6.6</v>
      </c>
      <c r="H104" s="38">
        <v>6.7</v>
      </c>
      <c r="I104" s="38">
        <v>6.9</v>
      </c>
      <c r="J104" s="38">
        <v>6.4</v>
      </c>
      <c r="K104" s="38">
        <v>6.9</v>
      </c>
      <c r="L104" s="38">
        <v>7</v>
      </c>
      <c r="M104" s="38">
        <v>7.5</v>
      </c>
      <c r="N104" s="460">
        <v>7.7</v>
      </c>
      <c r="O104" s="56">
        <v>7.9</v>
      </c>
      <c r="P104" s="37" t="s">
        <v>340</v>
      </c>
      <c r="Q104" s="172"/>
    </row>
    <row r="105" spans="1:17" s="445" customFormat="1" ht="27.6" customHeight="1" x14ac:dyDescent="0.3">
      <c r="A105" s="16" t="s">
        <v>689</v>
      </c>
      <c r="B105" s="16" t="s">
        <v>377</v>
      </c>
      <c r="C105" s="37"/>
      <c r="D105" s="48">
        <v>82.8</v>
      </c>
      <c r="E105" s="48">
        <v>81</v>
      </c>
      <c r="F105" s="48">
        <v>78.900000000000006</v>
      </c>
      <c r="G105" s="48">
        <v>77.2</v>
      </c>
      <c r="H105" s="48">
        <v>77.400000000000006</v>
      </c>
      <c r="I105" s="48">
        <v>77.7</v>
      </c>
      <c r="J105" s="48">
        <f>100-J100</f>
        <v>76.900000000000006</v>
      </c>
      <c r="K105" s="38">
        <v>78.7</v>
      </c>
      <c r="L105" s="38">
        <v>78.2</v>
      </c>
      <c r="M105" s="38">
        <v>77.900000000000006</v>
      </c>
      <c r="N105" s="48">
        <v>78.884535864811227</v>
      </c>
      <c r="O105" s="48"/>
      <c r="P105" s="37" t="s">
        <v>340</v>
      </c>
      <c r="Q105" s="53"/>
    </row>
    <row r="106" spans="1:17" s="445" customFormat="1" ht="27.6" customHeight="1" x14ac:dyDescent="0.3">
      <c r="A106" s="16" t="s">
        <v>690</v>
      </c>
      <c r="B106" s="16" t="s">
        <v>1053</v>
      </c>
      <c r="C106" s="37" t="s">
        <v>1134</v>
      </c>
      <c r="D106" s="48">
        <v>15</v>
      </c>
      <c r="E106" s="48">
        <v>13</v>
      </c>
      <c r="F106" s="48"/>
      <c r="G106" s="48">
        <v>14</v>
      </c>
      <c r="H106" s="48">
        <v>24</v>
      </c>
      <c r="I106" s="48">
        <v>24</v>
      </c>
      <c r="J106" s="464">
        <v>17</v>
      </c>
      <c r="K106" s="464">
        <v>14</v>
      </c>
      <c r="L106" s="464">
        <v>14</v>
      </c>
      <c r="M106" s="464">
        <v>14</v>
      </c>
      <c r="N106" s="464">
        <v>13</v>
      </c>
      <c r="O106" s="458"/>
      <c r="P106" s="37" t="s">
        <v>378</v>
      </c>
      <c r="Q106" s="39" t="s">
        <v>3488</v>
      </c>
    </row>
    <row r="107" spans="1:17" s="445" customFormat="1" ht="27.6" customHeight="1" x14ac:dyDescent="0.3">
      <c r="A107" s="197" t="s">
        <v>691</v>
      </c>
      <c r="B107" s="197" t="s">
        <v>1054</v>
      </c>
      <c r="C107" s="173"/>
      <c r="D107" s="38">
        <v>19</v>
      </c>
      <c r="E107" s="38">
        <v>17</v>
      </c>
      <c r="F107" s="38"/>
      <c r="G107" s="38">
        <v>15</v>
      </c>
      <c r="H107" s="38">
        <v>15</v>
      </c>
      <c r="I107" s="38">
        <v>15</v>
      </c>
      <c r="J107" s="464">
        <v>13.52</v>
      </c>
      <c r="K107" s="464">
        <v>14</v>
      </c>
      <c r="L107" s="464">
        <v>15</v>
      </c>
      <c r="M107" s="464">
        <v>14.37</v>
      </c>
      <c r="N107" s="464">
        <v>12.7</v>
      </c>
      <c r="O107" s="458"/>
      <c r="P107" s="37" t="s">
        <v>379</v>
      </c>
      <c r="Q107" s="172" t="s">
        <v>3489</v>
      </c>
    </row>
    <row r="108" spans="1:17" s="445" customFormat="1" ht="27.6" customHeight="1" x14ac:dyDescent="0.3">
      <c r="A108" s="197"/>
      <c r="B108" s="197"/>
      <c r="C108" s="173"/>
      <c r="D108" s="38">
        <v>16</v>
      </c>
      <c r="E108" s="38">
        <v>15</v>
      </c>
      <c r="F108" s="38"/>
      <c r="G108" s="38">
        <v>13</v>
      </c>
      <c r="H108" s="38">
        <v>13</v>
      </c>
      <c r="I108" s="38">
        <v>13</v>
      </c>
      <c r="J108" s="464">
        <v>11.85</v>
      </c>
      <c r="K108" s="464">
        <v>13</v>
      </c>
      <c r="L108" s="464">
        <v>14</v>
      </c>
      <c r="M108" s="464">
        <v>12.7</v>
      </c>
      <c r="N108" s="464">
        <v>10.89</v>
      </c>
      <c r="O108" s="458"/>
      <c r="P108" s="37" t="s">
        <v>342</v>
      </c>
      <c r="Q108" s="172"/>
    </row>
    <row r="109" spans="1:17" s="445" customFormat="1" ht="27.6" customHeight="1" x14ac:dyDescent="0.3">
      <c r="A109" s="197"/>
      <c r="B109" s="197"/>
      <c r="C109" s="173"/>
      <c r="D109" s="38">
        <v>25</v>
      </c>
      <c r="E109" s="38">
        <v>23</v>
      </c>
      <c r="F109" s="38"/>
      <c r="G109" s="38">
        <v>22</v>
      </c>
      <c r="H109" s="38">
        <v>22</v>
      </c>
      <c r="I109" s="38">
        <v>22</v>
      </c>
      <c r="J109" s="464">
        <v>18.690000000000001</v>
      </c>
      <c r="K109" s="464">
        <v>17</v>
      </c>
      <c r="L109" s="464">
        <v>20</v>
      </c>
      <c r="M109" s="464">
        <v>19.8</v>
      </c>
      <c r="N109" s="464">
        <v>18.61</v>
      </c>
      <c r="O109" s="458"/>
      <c r="P109" s="37" t="s">
        <v>343</v>
      </c>
      <c r="Q109" s="172"/>
    </row>
    <row r="110" spans="1:17" s="445" customFormat="1" ht="27.6" customHeight="1" x14ac:dyDescent="0.3">
      <c r="A110" s="197"/>
      <c r="B110" s="197"/>
      <c r="C110" s="173"/>
      <c r="D110" s="38">
        <v>20</v>
      </c>
      <c r="E110" s="38">
        <v>19</v>
      </c>
      <c r="F110" s="38"/>
      <c r="G110" s="38">
        <v>17</v>
      </c>
      <c r="H110" s="38">
        <v>16</v>
      </c>
      <c r="I110" s="38">
        <v>16</v>
      </c>
      <c r="J110" s="464">
        <v>14.48</v>
      </c>
      <c r="K110" s="464">
        <v>16</v>
      </c>
      <c r="L110" s="464">
        <v>17</v>
      </c>
      <c r="M110" s="464">
        <v>16</v>
      </c>
      <c r="N110" s="464">
        <v>14</v>
      </c>
      <c r="O110" s="458"/>
      <c r="P110" s="37" t="s">
        <v>1237</v>
      </c>
      <c r="Q110" s="172"/>
    </row>
    <row r="111" spans="1:17" s="445" customFormat="1" ht="27.6" customHeight="1" x14ac:dyDescent="0.3">
      <c r="A111" s="197"/>
      <c r="B111" s="197"/>
      <c r="C111" s="173"/>
      <c r="D111" s="38">
        <v>17</v>
      </c>
      <c r="E111" s="38">
        <v>15</v>
      </c>
      <c r="F111" s="38"/>
      <c r="G111" s="38">
        <v>13</v>
      </c>
      <c r="H111" s="38">
        <v>14</v>
      </c>
      <c r="I111" s="38">
        <v>14</v>
      </c>
      <c r="J111" s="464">
        <v>12.52</v>
      </c>
      <c r="K111" s="464">
        <v>12</v>
      </c>
      <c r="L111" s="464">
        <v>13</v>
      </c>
      <c r="M111" s="464">
        <v>13</v>
      </c>
      <c r="N111" s="464">
        <v>11</v>
      </c>
      <c r="O111" s="458"/>
      <c r="P111" s="37" t="s">
        <v>1238</v>
      </c>
      <c r="Q111" s="172"/>
    </row>
    <row r="112" spans="1:17" s="445" customFormat="1" ht="27.6" customHeight="1" x14ac:dyDescent="0.3">
      <c r="A112" s="197" t="s">
        <v>3803</v>
      </c>
      <c r="B112" s="197" t="s">
        <v>1096</v>
      </c>
      <c r="C112" s="173" t="s">
        <v>1135</v>
      </c>
      <c r="D112" s="38">
        <v>23</v>
      </c>
      <c r="E112" s="38">
        <v>21</v>
      </c>
      <c r="F112" s="38"/>
      <c r="G112" s="38">
        <v>19</v>
      </c>
      <c r="H112" s="38">
        <v>19</v>
      </c>
      <c r="I112" s="38">
        <v>19</v>
      </c>
      <c r="J112" s="38">
        <v>16</v>
      </c>
      <c r="K112" s="464">
        <v>17</v>
      </c>
      <c r="L112" s="464">
        <v>18</v>
      </c>
      <c r="M112" s="464">
        <v>18.73</v>
      </c>
      <c r="N112" s="464">
        <v>16.73</v>
      </c>
      <c r="O112" s="458"/>
      <c r="P112" s="37" t="s">
        <v>379</v>
      </c>
      <c r="Q112" s="172" t="s">
        <v>3489</v>
      </c>
    </row>
    <row r="113" spans="1:17" s="445" customFormat="1" ht="27.6" customHeight="1" x14ac:dyDescent="0.3">
      <c r="A113" s="197"/>
      <c r="B113" s="197"/>
      <c r="C113" s="173"/>
      <c r="D113" s="38">
        <v>18</v>
      </c>
      <c r="E113" s="38">
        <v>17</v>
      </c>
      <c r="F113" s="38"/>
      <c r="G113" s="38">
        <v>16</v>
      </c>
      <c r="H113" s="38">
        <v>15</v>
      </c>
      <c r="I113" s="38">
        <v>15</v>
      </c>
      <c r="J113" s="38">
        <v>14</v>
      </c>
      <c r="K113" s="464">
        <v>15</v>
      </c>
      <c r="L113" s="464">
        <v>16</v>
      </c>
      <c r="M113" s="464">
        <v>16.64</v>
      </c>
      <c r="N113" s="464">
        <v>14.78</v>
      </c>
      <c r="O113" s="458"/>
      <c r="P113" s="37" t="s">
        <v>342</v>
      </c>
      <c r="Q113" s="172"/>
    </row>
    <row r="114" spans="1:17" s="445" customFormat="1" ht="27.6" customHeight="1" x14ac:dyDescent="0.3">
      <c r="A114" s="197"/>
      <c r="B114" s="197"/>
      <c r="C114" s="173"/>
      <c r="D114" s="38">
        <v>32</v>
      </c>
      <c r="E114" s="38">
        <v>31</v>
      </c>
      <c r="F114" s="38"/>
      <c r="G114" s="38">
        <v>29</v>
      </c>
      <c r="H114" s="38">
        <v>28</v>
      </c>
      <c r="I114" s="38">
        <v>28</v>
      </c>
      <c r="J114" s="38">
        <v>24</v>
      </c>
      <c r="K114" s="464">
        <v>23</v>
      </c>
      <c r="L114" s="464">
        <v>25</v>
      </c>
      <c r="M114" s="464">
        <v>25.54</v>
      </c>
      <c r="N114" s="464">
        <v>23.11</v>
      </c>
      <c r="O114" s="458"/>
      <c r="P114" s="37" t="s">
        <v>343</v>
      </c>
      <c r="Q114" s="172"/>
    </row>
    <row r="115" spans="1:17" s="445" customFormat="1" ht="27.6" customHeight="1" x14ac:dyDescent="0.3">
      <c r="A115" s="197"/>
      <c r="B115" s="197"/>
      <c r="C115" s="173"/>
      <c r="D115" s="38">
        <v>25</v>
      </c>
      <c r="E115" s="38">
        <v>24</v>
      </c>
      <c r="F115" s="38"/>
      <c r="G115" s="38">
        <v>21</v>
      </c>
      <c r="H115" s="38">
        <v>20</v>
      </c>
      <c r="I115" s="38">
        <v>20</v>
      </c>
      <c r="J115" s="38">
        <v>18</v>
      </c>
      <c r="K115" s="464">
        <v>19</v>
      </c>
      <c r="L115" s="464">
        <v>21</v>
      </c>
      <c r="M115" s="464">
        <v>22</v>
      </c>
      <c r="N115" s="464">
        <v>19</v>
      </c>
      <c r="O115" s="458"/>
      <c r="P115" s="37" t="s">
        <v>1237</v>
      </c>
      <c r="Q115" s="172"/>
    </row>
    <row r="116" spans="1:17" s="445" customFormat="1" ht="27.6" customHeight="1" x14ac:dyDescent="0.3">
      <c r="A116" s="197"/>
      <c r="B116" s="197"/>
      <c r="C116" s="173"/>
      <c r="D116" s="38">
        <v>20</v>
      </c>
      <c r="E116" s="38">
        <v>19</v>
      </c>
      <c r="F116" s="38"/>
      <c r="G116" s="38">
        <v>17</v>
      </c>
      <c r="H116" s="38">
        <v>17</v>
      </c>
      <c r="I116" s="38">
        <v>17</v>
      </c>
      <c r="J116" s="38">
        <v>15</v>
      </c>
      <c r="K116" s="464">
        <v>15</v>
      </c>
      <c r="L116" s="464">
        <v>16</v>
      </c>
      <c r="M116" s="464">
        <v>16</v>
      </c>
      <c r="N116" s="464">
        <v>15</v>
      </c>
      <c r="O116" s="458"/>
      <c r="P116" s="37" t="s">
        <v>1238</v>
      </c>
      <c r="Q116" s="172"/>
    </row>
    <row r="117" spans="1:17" s="449" customFormat="1" ht="27.6" customHeight="1" x14ac:dyDescent="0.3">
      <c r="A117" s="172" t="s">
        <v>354</v>
      </c>
      <c r="B117" s="172"/>
      <c r="C117" s="172"/>
      <c r="D117" s="172"/>
      <c r="E117" s="172"/>
      <c r="F117" s="172"/>
      <c r="G117" s="172"/>
      <c r="H117" s="172"/>
      <c r="I117" s="172"/>
      <c r="J117" s="172"/>
      <c r="K117" s="172"/>
      <c r="L117" s="172"/>
      <c r="M117" s="172"/>
      <c r="N117" s="172"/>
      <c r="O117" s="172"/>
      <c r="P117" s="172"/>
      <c r="Q117" s="172"/>
    </row>
    <row r="118" spans="1:17" s="449" customFormat="1" ht="27.6" customHeight="1" x14ac:dyDescent="0.3">
      <c r="A118" s="176" t="s">
        <v>3663</v>
      </c>
      <c r="B118" s="176"/>
      <c r="C118" s="176"/>
      <c r="D118" s="176"/>
      <c r="E118" s="176"/>
      <c r="F118" s="176"/>
      <c r="G118" s="176"/>
      <c r="H118" s="176"/>
      <c r="I118" s="176"/>
      <c r="J118" s="176"/>
      <c r="K118" s="176"/>
      <c r="L118" s="176"/>
      <c r="M118" s="176"/>
      <c r="N118" s="176"/>
      <c r="O118" s="176"/>
      <c r="P118" s="176"/>
      <c r="Q118" s="176"/>
    </row>
    <row r="119" spans="1:17" s="445" customFormat="1" ht="27.6" customHeight="1" x14ac:dyDescent="0.3">
      <c r="A119" s="16" t="s">
        <v>692</v>
      </c>
      <c r="B119" s="16" t="s">
        <v>1207</v>
      </c>
      <c r="C119" s="37" t="s">
        <v>1136</v>
      </c>
      <c r="D119" s="37">
        <v>61.1</v>
      </c>
      <c r="E119" s="37">
        <v>69.400000000000006</v>
      </c>
      <c r="F119" s="37">
        <v>71.400000000000006</v>
      </c>
      <c r="G119" s="37">
        <v>74.5</v>
      </c>
      <c r="H119" s="37">
        <v>76.3</v>
      </c>
      <c r="I119" s="37">
        <v>78.599999999999994</v>
      </c>
      <c r="J119" s="37">
        <v>69.400000000000006</v>
      </c>
      <c r="K119" s="37">
        <v>73.8</v>
      </c>
      <c r="L119" s="37">
        <v>72.2</v>
      </c>
      <c r="M119" s="37" t="s">
        <v>3354</v>
      </c>
      <c r="N119" s="37"/>
      <c r="O119" s="37"/>
      <c r="P119" s="36" t="s">
        <v>340</v>
      </c>
      <c r="Q119" s="39" t="s">
        <v>3355</v>
      </c>
    </row>
    <row r="120" spans="1:17" s="445" customFormat="1" ht="27.6" customHeight="1" x14ac:dyDescent="0.3">
      <c r="A120" s="197" t="s">
        <v>3804</v>
      </c>
      <c r="B120" s="496" t="s">
        <v>3805</v>
      </c>
      <c r="C120" s="37"/>
      <c r="D120" s="48">
        <v>25.791653949421679</v>
      </c>
      <c r="E120" s="48">
        <v>31.860080146976994</v>
      </c>
      <c r="F120" s="48">
        <v>41.304151587406672</v>
      </c>
      <c r="G120" s="48">
        <v>54.158045925850018</v>
      </c>
      <c r="H120" s="48">
        <v>55.840226291748316</v>
      </c>
      <c r="I120" s="48">
        <v>60.726142026678545</v>
      </c>
      <c r="J120" s="48">
        <v>46.304696943196419</v>
      </c>
      <c r="K120" s="48">
        <v>52.888530090149288</v>
      </c>
      <c r="L120" s="48">
        <v>55.940769828727689</v>
      </c>
      <c r="M120" s="48">
        <v>62.138546940996576</v>
      </c>
      <c r="N120" s="48">
        <v>64.966637701237843</v>
      </c>
      <c r="O120" s="37"/>
      <c r="P120" s="36"/>
      <c r="Q120" s="36" t="s">
        <v>340</v>
      </c>
    </row>
    <row r="121" spans="1:17" s="445" customFormat="1" ht="27.6" customHeight="1" x14ac:dyDescent="0.3">
      <c r="A121" s="197"/>
      <c r="B121" s="496"/>
      <c r="C121" s="37"/>
      <c r="D121" s="48">
        <v>25.767694443067406</v>
      </c>
      <c r="E121" s="48">
        <v>31.979062633702071</v>
      </c>
      <c r="F121" s="48">
        <v>41.843749983190342</v>
      </c>
      <c r="G121" s="48">
        <v>54.566371642041823</v>
      </c>
      <c r="H121" s="48">
        <v>54.870651615918931</v>
      </c>
      <c r="I121" s="48">
        <v>59.626432668570871</v>
      </c>
      <c r="J121" s="48">
        <v>45.983789541199435</v>
      </c>
      <c r="K121" s="48">
        <v>52.436536317522183</v>
      </c>
      <c r="L121" s="48">
        <v>56.019321439422363</v>
      </c>
      <c r="M121" s="48">
        <v>61.997555206238722</v>
      </c>
      <c r="N121" s="48">
        <v>65.370712048283266</v>
      </c>
      <c r="O121" s="37"/>
      <c r="P121" s="36"/>
      <c r="Q121" s="36" t="s">
        <v>342</v>
      </c>
    </row>
    <row r="122" spans="1:17" s="445" customFormat="1" ht="27.6" customHeight="1" x14ac:dyDescent="0.3">
      <c r="A122" s="197"/>
      <c r="B122" s="496"/>
      <c r="C122" s="37"/>
      <c r="D122" s="48">
        <v>25.851285866858191</v>
      </c>
      <c r="E122" s="48">
        <v>31.552154971739537</v>
      </c>
      <c r="F122" s="48">
        <v>39.818293952588746</v>
      </c>
      <c r="G122" s="48">
        <v>53.012445784435656</v>
      </c>
      <c r="H122" s="48">
        <v>58.652325441472527</v>
      </c>
      <c r="I122" s="48">
        <v>63.828876132706306</v>
      </c>
      <c r="J122" s="48">
        <v>47.268954986301409</v>
      </c>
      <c r="K122" s="48">
        <v>54.272469776326602</v>
      </c>
      <c r="L122" s="48">
        <v>55.716378552068399</v>
      </c>
      <c r="M122" s="48">
        <v>62.530346390382654</v>
      </c>
      <c r="N122" s="48">
        <v>63.901489207397979</v>
      </c>
      <c r="O122" s="37"/>
      <c r="P122" s="36"/>
      <c r="Q122" s="36" t="s">
        <v>343</v>
      </c>
    </row>
    <row r="123" spans="1:17" s="445" customFormat="1" ht="27.6" customHeight="1" x14ac:dyDescent="0.3">
      <c r="A123" s="16" t="s">
        <v>693</v>
      </c>
      <c r="B123" s="16" t="s">
        <v>1208</v>
      </c>
      <c r="C123" s="37" t="s">
        <v>1136</v>
      </c>
      <c r="D123" s="37">
        <v>55.7</v>
      </c>
      <c r="E123" s="37">
        <v>69.400000000000006</v>
      </c>
      <c r="F123" s="38">
        <v>74</v>
      </c>
      <c r="G123" s="38">
        <v>78.900000000000006</v>
      </c>
      <c r="H123" s="38">
        <v>80.900000000000006</v>
      </c>
      <c r="I123" s="38">
        <v>82.4</v>
      </c>
      <c r="J123" s="38">
        <v>71.599999999999994</v>
      </c>
      <c r="K123" s="37">
        <v>75.7</v>
      </c>
      <c r="L123" s="38">
        <v>72.3</v>
      </c>
      <c r="M123" s="37" t="s">
        <v>3354</v>
      </c>
      <c r="N123" s="38"/>
      <c r="O123" s="38"/>
      <c r="P123" s="36" t="s">
        <v>340</v>
      </c>
      <c r="Q123" s="39" t="s">
        <v>3359</v>
      </c>
    </row>
    <row r="124" spans="1:17" s="445" customFormat="1" ht="27.6" customHeight="1" x14ac:dyDescent="0.3">
      <c r="A124" s="197" t="s">
        <v>1067</v>
      </c>
      <c r="B124" s="496" t="s">
        <v>3806</v>
      </c>
      <c r="C124" s="37"/>
      <c r="D124" s="48">
        <v>50.53517339632554</v>
      </c>
      <c r="E124" s="48">
        <v>63.845178401253833</v>
      </c>
      <c r="F124" s="48">
        <v>67.685642457265089</v>
      </c>
      <c r="G124" s="48">
        <v>74.444794170923842</v>
      </c>
      <c r="H124" s="48">
        <v>73.26460584219511</v>
      </c>
      <c r="I124" s="48">
        <v>76.733775479609307</v>
      </c>
      <c r="J124" s="48">
        <v>61.074670841281446</v>
      </c>
      <c r="K124" s="48">
        <v>69.10822556612932</v>
      </c>
      <c r="L124" s="48">
        <v>69.589278301352266</v>
      </c>
      <c r="M124" s="48">
        <v>77.538245790049672</v>
      </c>
      <c r="N124" s="48">
        <v>79.191744278630196</v>
      </c>
      <c r="O124" s="38"/>
      <c r="P124" s="36"/>
      <c r="Q124" s="36" t="s">
        <v>340</v>
      </c>
    </row>
    <row r="125" spans="1:17" s="445" customFormat="1" ht="27.6" customHeight="1" x14ac:dyDescent="0.3">
      <c r="A125" s="197"/>
      <c r="B125" s="496"/>
      <c r="C125" s="37"/>
      <c r="D125" s="48">
        <v>50.309422704564192</v>
      </c>
      <c r="E125" s="48">
        <v>64.15377217948469</v>
      </c>
      <c r="F125" s="48">
        <v>68.305143608150416</v>
      </c>
      <c r="G125" s="48">
        <v>76.049083626288166</v>
      </c>
      <c r="H125" s="48">
        <v>73.105285665620542</v>
      </c>
      <c r="I125" s="48">
        <v>76.736884382078614</v>
      </c>
      <c r="J125" s="48">
        <v>60.385849323097233</v>
      </c>
      <c r="K125" s="48">
        <v>70.010011744313232</v>
      </c>
      <c r="L125" s="48">
        <v>70.857122695155923</v>
      </c>
      <c r="M125" s="48">
        <v>78.576294850468045</v>
      </c>
      <c r="N125" s="48">
        <v>79.92870827184133</v>
      </c>
      <c r="O125" s="38"/>
      <c r="P125" s="36"/>
      <c r="Q125" s="36" t="s">
        <v>342</v>
      </c>
    </row>
    <row r="126" spans="1:17" s="445" customFormat="1" ht="27.6" customHeight="1" x14ac:dyDescent="0.3">
      <c r="A126" s="197"/>
      <c r="B126" s="496"/>
      <c r="C126" s="37"/>
      <c r="D126" s="48">
        <v>51.067875546923624</v>
      </c>
      <c r="E126" s="48">
        <v>63.0649356102263</v>
      </c>
      <c r="F126" s="48">
        <v>66.174854846602841</v>
      </c>
      <c r="G126" s="48">
        <v>70.215770539378468</v>
      </c>
      <c r="H126" s="48">
        <v>73.704535630289953</v>
      </c>
      <c r="I126" s="48">
        <v>76.726197442750561</v>
      </c>
      <c r="J126" s="48">
        <v>62.990659634746002</v>
      </c>
      <c r="K126" s="48">
        <v>66.472530210968273</v>
      </c>
      <c r="L126" s="48">
        <v>66.183900732245831</v>
      </c>
      <c r="M126" s="48">
        <v>74.876395904588804</v>
      </c>
      <c r="N126" s="48">
        <v>77.263381898172199</v>
      </c>
      <c r="O126" s="38"/>
      <c r="P126" s="36"/>
      <c r="Q126" s="36" t="s">
        <v>343</v>
      </c>
    </row>
    <row r="127" spans="1:17" s="445" customFormat="1" ht="27.6" customHeight="1" x14ac:dyDescent="0.3">
      <c r="A127" s="16" t="s">
        <v>1068</v>
      </c>
      <c r="B127" s="16" t="s">
        <v>380</v>
      </c>
      <c r="C127" s="37" t="s">
        <v>1136</v>
      </c>
      <c r="D127" s="37">
        <v>20.399999999999999</v>
      </c>
      <c r="E127" s="37">
        <v>23.6</v>
      </c>
      <c r="F127" s="37">
        <v>24.5</v>
      </c>
      <c r="G127" s="37">
        <v>27.1</v>
      </c>
      <c r="H127" s="38">
        <v>27.8</v>
      </c>
      <c r="I127" s="38">
        <v>28.8</v>
      </c>
      <c r="J127" s="37" t="s">
        <v>3354</v>
      </c>
      <c r="K127" s="37" t="s">
        <v>3354</v>
      </c>
      <c r="L127" s="37" t="s">
        <v>3354</v>
      </c>
      <c r="M127" s="37" t="s">
        <v>3354</v>
      </c>
      <c r="N127" s="458"/>
      <c r="O127" s="458"/>
      <c r="P127" s="36" t="s">
        <v>340</v>
      </c>
      <c r="Q127" s="39" t="s">
        <v>3356</v>
      </c>
    </row>
    <row r="128" spans="1:17" s="445" customFormat="1" ht="27.6" customHeight="1" x14ac:dyDescent="0.3">
      <c r="A128" s="16" t="s">
        <v>3807</v>
      </c>
      <c r="B128" s="497" t="s">
        <v>3808</v>
      </c>
      <c r="C128" s="37"/>
      <c r="D128" s="48">
        <v>48.651163172001155</v>
      </c>
      <c r="E128" s="48">
        <v>60.924953484770462</v>
      </c>
      <c r="F128" s="48">
        <v>65.108949186607873</v>
      </c>
      <c r="G128" s="48">
        <v>71.367054288281992</v>
      </c>
      <c r="H128" s="48">
        <v>71.529633142410859</v>
      </c>
      <c r="I128" s="48">
        <v>74.315690311045813</v>
      </c>
      <c r="J128" s="48">
        <v>57.579074182260904</v>
      </c>
      <c r="K128" s="48">
        <v>65.548114158491927</v>
      </c>
      <c r="L128" s="48">
        <v>68.145755819396527</v>
      </c>
      <c r="M128" s="48">
        <v>75.2183991453022</v>
      </c>
      <c r="N128" s="48">
        <v>76.775835144892639</v>
      </c>
      <c r="O128" s="458"/>
      <c r="P128" s="36" t="s">
        <v>340</v>
      </c>
      <c r="Q128" s="39" t="s">
        <v>3809</v>
      </c>
    </row>
    <row r="129" spans="1:17" s="445" customFormat="1" ht="27.6" customHeight="1" x14ac:dyDescent="0.3">
      <c r="A129" s="16" t="s">
        <v>3810</v>
      </c>
      <c r="B129" s="16" t="s">
        <v>381</v>
      </c>
      <c r="C129" s="37" t="s">
        <v>1136</v>
      </c>
      <c r="D129" s="38">
        <v>71</v>
      </c>
      <c r="E129" s="37">
        <v>73.3</v>
      </c>
      <c r="F129" s="37">
        <v>74.5</v>
      </c>
      <c r="G129" s="38">
        <v>78.2</v>
      </c>
      <c r="H129" s="38">
        <v>77.7</v>
      </c>
      <c r="I129" s="38">
        <v>79.900000000000006</v>
      </c>
      <c r="J129" s="38">
        <v>64.599999999999994</v>
      </c>
      <c r="K129" s="43">
        <v>73.099999999999994</v>
      </c>
      <c r="L129" s="43">
        <v>74.599999999999994</v>
      </c>
      <c r="M129" s="38">
        <v>78.109960452085332</v>
      </c>
      <c r="N129" s="38">
        <v>80.394254808736747</v>
      </c>
      <c r="O129" s="37"/>
      <c r="P129" s="36" t="s">
        <v>340</v>
      </c>
      <c r="Q129" s="39" t="s">
        <v>3490</v>
      </c>
    </row>
    <row r="130" spans="1:17" s="445" customFormat="1" ht="27.6" customHeight="1" x14ac:dyDescent="0.3">
      <c r="A130" s="197" t="s">
        <v>3811</v>
      </c>
      <c r="B130" s="496" t="s">
        <v>4002</v>
      </c>
      <c r="C130" s="37" t="s">
        <v>1136</v>
      </c>
      <c r="D130" s="38">
        <v>66.84</v>
      </c>
      <c r="E130" s="38"/>
      <c r="F130" s="38"/>
      <c r="G130" s="38"/>
      <c r="H130" s="43">
        <v>96.6</v>
      </c>
      <c r="I130" s="43">
        <v>88.1</v>
      </c>
      <c r="J130" s="43">
        <v>72.099999999999994</v>
      </c>
      <c r="K130" s="43">
        <v>81.5</v>
      </c>
      <c r="L130" s="43">
        <v>82.3</v>
      </c>
      <c r="M130" s="43">
        <v>84.3</v>
      </c>
      <c r="N130" s="38">
        <v>98.5</v>
      </c>
      <c r="O130" s="37"/>
      <c r="P130" s="36" t="s">
        <v>340</v>
      </c>
      <c r="Q130" s="172" t="s">
        <v>3820</v>
      </c>
    </row>
    <row r="131" spans="1:17" s="445" customFormat="1" ht="27.6" customHeight="1" x14ac:dyDescent="0.3">
      <c r="A131" s="197"/>
      <c r="B131" s="496"/>
      <c r="C131" s="37" t="s">
        <v>1136</v>
      </c>
      <c r="D131" s="60"/>
      <c r="E131" s="36"/>
      <c r="F131" s="36"/>
      <c r="G131" s="36"/>
      <c r="H131" s="36">
        <v>517500</v>
      </c>
      <c r="I131" s="36">
        <v>445867</v>
      </c>
      <c r="J131" s="36">
        <v>364735</v>
      </c>
      <c r="K131" s="36">
        <v>412409</v>
      </c>
      <c r="L131" s="36">
        <v>406912</v>
      </c>
      <c r="M131" s="36">
        <v>405018</v>
      </c>
      <c r="N131" s="36">
        <v>376046</v>
      </c>
      <c r="O131" s="37"/>
      <c r="P131" s="36" t="s">
        <v>339</v>
      </c>
      <c r="Q131" s="172"/>
    </row>
    <row r="132" spans="1:17" s="445" customFormat="1" ht="27.6" customHeight="1" x14ac:dyDescent="0.3">
      <c r="A132" s="16" t="s">
        <v>3812</v>
      </c>
      <c r="B132" s="16" t="s">
        <v>382</v>
      </c>
      <c r="C132" s="37" t="s">
        <v>1136</v>
      </c>
      <c r="D132" s="36"/>
      <c r="E132" s="36">
        <v>79157</v>
      </c>
      <c r="F132" s="36"/>
      <c r="G132" s="36"/>
      <c r="H132" s="36">
        <v>186770</v>
      </c>
      <c r="I132" s="36">
        <v>214633</v>
      </c>
      <c r="J132" s="36">
        <v>90590</v>
      </c>
      <c r="K132" s="70">
        <v>141.16800000000001</v>
      </c>
      <c r="L132" s="36">
        <v>227970</v>
      </c>
      <c r="M132" s="45"/>
      <c r="N132" s="45"/>
      <c r="O132" s="45"/>
      <c r="P132" s="37" t="s">
        <v>339</v>
      </c>
      <c r="Q132" s="39" t="s">
        <v>3322</v>
      </c>
    </row>
    <row r="133" spans="1:17" s="445" customFormat="1" ht="27.6" customHeight="1" x14ac:dyDescent="0.3">
      <c r="A133" s="197" t="s">
        <v>3813</v>
      </c>
      <c r="B133" s="197" t="s">
        <v>3814</v>
      </c>
      <c r="C133" s="37"/>
      <c r="D133" s="36"/>
      <c r="E133" s="36"/>
      <c r="F133" s="36"/>
      <c r="G133" s="36"/>
      <c r="H133" s="36"/>
      <c r="I133" s="36"/>
      <c r="J133" s="36"/>
      <c r="K133" s="70"/>
      <c r="L133" s="36"/>
      <c r="M133" s="40">
        <v>0.96099999999999997</v>
      </c>
      <c r="N133" s="71">
        <v>1</v>
      </c>
      <c r="O133" s="45"/>
      <c r="P133" s="37" t="s">
        <v>340</v>
      </c>
      <c r="Q133" s="172" t="s">
        <v>3819</v>
      </c>
    </row>
    <row r="134" spans="1:17" s="445" customFormat="1" ht="27.6" customHeight="1" x14ac:dyDescent="0.3">
      <c r="A134" s="197"/>
      <c r="B134" s="197"/>
      <c r="C134" s="37"/>
      <c r="D134" s="36"/>
      <c r="E134" s="36"/>
      <c r="F134" s="36"/>
      <c r="G134" s="36"/>
      <c r="H134" s="36"/>
      <c r="I134" s="36"/>
      <c r="J134" s="36"/>
      <c r="K134" s="70"/>
      <c r="L134" s="36"/>
      <c r="M134" s="36">
        <v>595232</v>
      </c>
      <c r="N134" s="36">
        <v>1147805</v>
      </c>
      <c r="O134" s="45"/>
      <c r="P134" s="36" t="s">
        <v>339</v>
      </c>
      <c r="Q134" s="172"/>
    </row>
    <row r="135" spans="1:17" s="445" customFormat="1" ht="27.6" customHeight="1" x14ac:dyDescent="0.3">
      <c r="A135" s="197" t="s">
        <v>3815</v>
      </c>
      <c r="B135" s="197" t="s">
        <v>3816</v>
      </c>
      <c r="C135" s="37"/>
      <c r="D135" s="48"/>
      <c r="E135" s="48"/>
      <c r="F135" s="48"/>
      <c r="G135" s="48"/>
      <c r="H135" s="48">
        <v>75.2</v>
      </c>
      <c r="I135" s="48">
        <v>65.900000000000006</v>
      </c>
      <c r="J135" s="48">
        <v>52.2</v>
      </c>
      <c r="K135" s="48">
        <v>59.8</v>
      </c>
      <c r="L135" s="48">
        <v>53.8</v>
      </c>
      <c r="M135" s="48">
        <v>65.599999999999994</v>
      </c>
      <c r="N135" s="48">
        <v>83.2</v>
      </c>
      <c r="O135" s="45"/>
      <c r="P135" s="36" t="s">
        <v>340</v>
      </c>
      <c r="Q135" s="172" t="s">
        <v>3820</v>
      </c>
    </row>
    <row r="136" spans="1:17" s="445" customFormat="1" ht="27.6" customHeight="1" x14ac:dyDescent="0.3">
      <c r="A136" s="197"/>
      <c r="B136" s="197"/>
      <c r="C136" s="37"/>
      <c r="D136" s="36"/>
      <c r="E136" s="36"/>
      <c r="F136" s="36"/>
      <c r="G136" s="36"/>
      <c r="H136" s="36">
        <v>416246</v>
      </c>
      <c r="I136" s="36">
        <v>364916</v>
      </c>
      <c r="J136" s="36">
        <v>289131</v>
      </c>
      <c r="K136" s="36">
        <v>331074</v>
      </c>
      <c r="L136" s="36">
        <v>289139</v>
      </c>
      <c r="M136" s="36">
        <v>333891</v>
      </c>
      <c r="N136" s="36">
        <v>367759</v>
      </c>
      <c r="O136" s="45"/>
      <c r="P136" s="36" t="s">
        <v>339</v>
      </c>
      <c r="Q136" s="172"/>
    </row>
    <row r="137" spans="1:17" s="445" customFormat="1" ht="27.6" customHeight="1" x14ac:dyDescent="0.3">
      <c r="A137" s="197" t="s">
        <v>3817</v>
      </c>
      <c r="B137" s="197" t="s">
        <v>3818</v>
      </c>
      <c r="C137" s="37"/>
      <c r="D137" s="36"/>
      <c r="E137" s="36"/>
      <c r="F137" s="36"/>
      <c r="G137" s="36"/>
      <c r="H137" s="48">
        <v>95.6</v>
      </c>
      <c r="I137" s="48">
        <v>87.3</v>
      </c>
      <c r="J137" s="48">
        <v>71.400000000000006</v>
      </c>
      <c r="K137" s="48">
        <v>78.8</v>
      </c>
      <c r="L137" s="48">
        <v>81.8</v>
      </c>
      <c r="M137" s="48">
        <v>84.1</v>
      </c>
      <c r="N137" s="48">
        <v>98.1</v>
      </c>
      <c r="O137" s="45"/>
      <c r="P137" s="36" t="s">
        <v>340</v>
      </c>
      <c r="Q137" s="172" t="s">
        <v>3820</v>
      </c>
    </row>
    <row r="138" spans="1:17" s="445" customFormat="1" ht="27.6" customHeight="1" x14ac:dyDescent="0.3">
      <c r="A138" s="197"/>
      <c r="B138" s="197"/>
      <c r="C138" s="37"/>
      <c r="D138" s="36"/>
      <c r="E138" s="36"/>
      <c r="F138" s="36"/>
      <c r="G138" s="36"/>
      <c r="H138" s="36">
        <v>512285</v>
      </c>
      <c r="I138" s="36">
        <v>441631</v>
      </c>
      <c r="J138" s="36">
        <v>361456</v>
      </c>
      <c r="K138" s="36">
        <v>398605</v>
      </c>
      <c r="L138" s="36">
        <v>404416</v>
      </c>
      <c r="M138" s="36">
        <v>404190</v>
      </c>
      <c r="N138" s="36">
        <v>374276</v>
      </c>
      <c r="O138" s="45"/>
      <c r="P138" s="36" t="s">
        <v>339</v>
      </c>
      <c r="Q138" s="172"/>
    </row>
    <row r="139" spans="1:17" s="449" customFormat="1" ht="27.6" customHeight="1" x14ac:dyDescent="0.3">
      <c r="A139" s="176" t="s">
        <v>3664</v>
      </c>
      <c r="B139" s="176"/>
      <c r="C139" s="176"/>
      <c r="D139" s="176"/>
      <c r="E139" s="176"/>
      <c r="F139" s="176"/>
      <c r="G139" s="176"/>
      <c r="H139" s="176"/>
      <c r="I139" s="176"/>
      <c r="J139" s="176"/>
      <c r="K139" s="176"/>
      <c r="L139" s="176"/>
      <c r="M139" s="176"/>
      <c r="N139" s="176"/>
      <c r="O139" s="176"/>
      <c r="P139" s="176"/>
      <c r="Q139" s="176"/>
    </row>
    <row r="140" spans="1:17" s="445" customFormat="1" ht="27.6" customHeight="1" x14ac:dyDescent="0.3">
      <c r="A140" s="197" t="s">
        <v>694</v>
      </c>
      <c r="B140" s="197" t="s">
        <v>383</v>
      </c>
      <c r="C140" s="173" t="s">
        <v>1137</v>
      </c>
      <c r="D140" s="38">
        <v>69</v>
      </c>
      <c r="E140" s="38">
        <v>73</v>
      </c>
      <c r="F140" s="38">
        <v>75.8</v>
      </c>
      <c r="G140" s="38">
        <v>76.400000000000006</v>
      </c>
      <c r="H140" s="37">
        <v>76.5</v>
      </c>
      <c r="I140" s="37">
        <v>77.7</v>
      </c>
      <c r="J140" s="37">
        <v>76.900000000000006</v>
      </c>
      <c r="K140" s="48">
        <v>83.3</v>
      </c>
      <c r="L140" s="56">
        <v>87</v>
      </c>
      <c r="M140" s="47">
        <v>88.6</v>
      </c>
      <c r="N140" s="48">
        <v>91.4</v>
      </c>
      <c r="O140" s="48">
        <v>91.1</v>
      </c>
      <c r="P140" s="36" t="s">
        <v>340</v>
      </c>
      <c r="Q140" s="172" t="s">
        <v>3646</v>
      </c>
    </row>
    <row r="141" spans="1:17" s="445" customFormat="1" ht="27.6" customHeight="1" x14ac:dyDescent="0.3">
      <c r="A141" s="197"/>
      <c r="B141" s="197"/>
      <c r="C141" s="173"/>
      <c r="D141" s="38">
        <v>66.2</v>
      </c>
      <c r="E141" s="38">
        <v>70.3</v>
      </c>
      <c r="F141" s="38">
        <v>73.5</v>
      </c>
      <c r="G141" s="38">
        <v>74.2</v>
      </c>
      <c r="H141" s="38">
        <v>74</v>
      </c>
      <c r="I141" s="38">
        <v>75.099999999999994</v>
      </c>
      <c r="J141" s="37">
        <v>74.3</v>
      </c>
      <c r="K141" s="48">
        <v>81.5</v>
      </c>
      <c r="L141" s="56">
        <v>85.8</v>
      </c>
      <c r="M141" s="47">
        <v>87.6</v>
      </c>
      <c r="N141" s="48">
        <v>90.6</v>
      </c>
      <c r="O141" s="48">
        <v>90.5</v>
      </c>
      <c r="P141" s="37" t="s">
        <v>342</v>
      </c>
      <c r="Q141" s="172"/>
    </row>
    <row r="142" spans="1:17" s="445" customFormat="1" ht="27.6" customHeight="1" x14ac:dyDescent="0.3">
      <c r="A142" s="197"/>
      <c r="B142" s="197"/>
      <c r="C142" s="173"/>
      <c r="D142" s="38">
        <v>77.7</v>
      </c>
      <c r="E142" s="38">
        <v>81.599999999999994</v>
      </c>
      <c r="F142" s="38">
        <v>83.4</v>
      </c>
      <c r="G142" s="38">
        <v>84</v>
      </c>
      <c r="H142" s="37">
        <v>85.3</v>
      </c>
      <c r="I142" s="37">
        <v>87</v>
      </c>
      <c r="J142" s="37">
        <v>87</v>
      </c>
      <c r="K142" s="48">
        <v>90.8</v>
      </c>
      <c r="L142" s="56">
        <v>91.9</v>
      </c>
      <c r="M142" s="47">
        <v>92.9</v>
      </c>
      <c r="N142" s="48">
        <v>94.9</v>
      </c>
      <c r="O142" s="48">
        <v>93.6</v>
      </c>
      <c r="P142" s="37" t="s">
        <v>343</v>
      </c>
      <c r="Q142" s="172"/>
    </row>
    <row r="143" spans="1:17" s="445" customFormat="1" ht="27.6" customHeight="1" x14ac:dyDescent="0.3">
      <c r="A143" s="197"/>
      <c r="B143" s="197"/>
      <c r="C143" s="173"/>
      <c r="D143" s="38">
        <v>24.6</v>
      </c>
      <c r="E143" s="38">
        <v>24.5</v>
      </c>
      <c r="F143" s="38">
        <v>24.4</v>
      </c>
      <c r="G143" s="38">
        <v>24.6</v>
      </c>
      <c r="H143" s="37">
        <v>24.4</v>
      </c>
      <c r="I143" s="37">
        <v>25</v>
      </c>
      <c r="J143" s="72">
        <v>22.7</v>
      </c>
      <c r="K143" s="48">
        <v>23.1</v>
      </c>
      <c r="L143" s="56">
        <v>21.7</v>
      </c>
      <c r="M143" s="56">
        <v>22.3</v>
      </c>
      <c r="N143" s="48">
        <v>22.6</v>
      </c>
      <c r="O143" s="48">
        <v>23.4</v>
      </c>
      <c r="P143" s="37" t="s">
        <v>1239</v>
      </c>
      <c r="Q143" s="172"/>
    </row>
    <row r="144" spans="1:17" s="445" customFormat="1" ht="27.6" customHeight="1" x14ac:dyDescent="0.3">
      <c r="A144" s="197"/>
      <c r="B144" s="197"/>
      <c r="C144" s="173"/>
      <c r="D144" s="38">
        <v>39</v>
      </c>
      <c r="E144" s="38">
        <v>43.4</v>
      </c>
      <c r="F144" s="38">
        <v>46.3</v>
      </c>
      <c r="G144" s="38">
        <v>46.8</v>
      </c>
      <c r="H144" s="38">
        <v>47.1</v>
      </c>
      <c r="I144" s="38">
        <v>47.7</v>
      </c>
      <c r="J144" s="72">
        <v>49.7</v>
      </c>
      <c r="K144" s="48">
        <v>55</v>
      </c>
      <c r="L144" s="56">
        <v>61</v>
      </c>
      <c r="M144" s="56">
        <v>61.3</v>
      </c>
      <c r="N144" s="48">
        <v>64.5</v>
      </c>
      <c r="O144" s="48">
        <v>63.1</v>
      </c>
      <c r="P144" s="37" t="s">
        <v>1240</v>
      </c>
      <c r="Q144" s="172"/>
    </row>
    <row r="145" spans="1:17" s="445" customFormat="1" ht="27.6" customHeight="1" x14ac:dyDescent="0.3">
      <c r="A145" s="197"/>
      <c r="B145" s="197"/>
      <c r="C145" s="173"/>
      <c r="D145" s="38">
        <v>5.4</v>
      </c>
      <c r="E145" s="38">
        <v>5</v>
      </c>
      <c r="F145" s="38">
        <v>5.0999999999999996</v>
      </c>
      <c r="G145" s="38">
        <v>5</v>
      </c>
      <c r="H145" s="48">
        <v>5</v>
      </c>
      <c r="I145" s="48">
        <v>5</v>
      </c>
      <c r="J145" s="72">
        <v>4.5999999999999996</v>
      </c>
      <c r="K145" s="48">
        <v>5.0999999999999996</v>
      </c>
      <c r="L145" s="56">
        <v>4.3</v>
      </c>
      <c r="M145" s="56">
        <v>5</v>
      </c>
      <c r="N145" s="48">
        <v>4.4000000000000004</v>
      </c>
      <c r="O145" s="48">
        <v>4.5999999999999996</v>
      </c>
      <c r="P145" s="37" t="s">
        <v>1241</v>
      </c>
      <c r="Q145" s="172"/>
    </row>
    <row r="146" spans="1:17" s="445" customFormat="1" ht="27.6" customHeight="1" x14ac:dyDescent="0.3">
      <c r="A146" s="197" t="s">
        <v>695</v>
      </c>
      <c r="B146" s="197" t="s">
        <v>384</v>
      </c>
      <c r="C146" s="173" t="s">
        <v>1137</v>
      </c>
      <c r="D146" s="48">
        <v>79.7</v>
      </c>
      <c r="E146" s="48">
        <v>79.900000000000006</v>
      </c>
      <c r="F146" s="48">
        <v>83.3</v>
      </c>
      <c r="G146" s="48">
        <v>84.2</v>
      </c>
      <c r="H146" s="48">
        <v>84.1</v>
      </c>
      <c r="I146" s="48">
        <v>86.5</v>
      </c>
      <c r="J146" s="48">
        <v>85.3</v>
      </c>
      <c r="K146" s="48">
        <v>89.7</v>
      </c>
      <c r="L146" s="56">
        <v>92.5</v>
      </c>
      <c r="M146" s="48">
        <v>92.9</v>
      </c>
      <c r="N146" s="48">
        <v>93.8</v>
      </c>
      <c r="O146" s="47">
        <v>95.5</v>
      </c>
      <c r="P146" s="36" t="s">
        <v>340</v>
      </c>
      <c r="Q146" s="172" t="s">
        <v>3511</v>
      </c>
    </row>
    <row r="147" spans="1:17" s="445" customFormat="1" ht="27.6" customHeight="1" x14ac:dyDescent="0.3">
      <c r="A147" s="197"/>
      <c r="B147" s="197"/>
      <c r="C147" s="173"/>
      <c r="D147" s="48">
        <v>72.2</v>
      </c>
      <c r="E147" s="48">
        <v>76.900000000000006</v>
      </c>
      <c r="F147" s="48">
        <v>81.5</v>
      </c>
      <c r="G147" s="48">
        <v>83</v>
      </c>
      <c r="H147" s="48">
        <v>83.2</v>
      </c>
      <c r="I147" s="48">
        <v>83.7</v>
      </c>
      <c r="J147" s="48">
        <v>83.3</v>
      </c>
      <c r="K147" s="48">
        <v>88.1</v>
      </c>
      <c r="L147" s="56">
        <v>91.5</v>
      </c>
      <c r="M147" s="48">
        <v>91.9</v>
      </c>
      <c r="N147" s="48">
        <v>93.3</v>
      </c>
      <c r="O147" s="47">
        <v>95.4</v>
      </c>
      <c r="P147" s="37" t="s">
        <v>342</v>
      </c>
      <c r="Q147" s="172"/>
    </row>
    <row r="148" spans="1:17" s="445" customFormat="1" ht="27.6" customHeight="1" x14ac:dyDescent="0.3">
      <c r="A148" s="197"/>
      <c r="B148" s="197"/>
      <c r="C148" s="173"/>
      <c r="D148" s="48">
        <v>85</v>
      </c>
      <c r="E148" s="48">
        <v>87.9</v>
      </c>
      <c r="F148" s="48">
        <v>89.9</v>
      </c>
      <c r="G148" s="48">
        <v>90.2</v>
      </c>
      <c r="H148" s="48">
        <v>91.1</v>
      </c>
      <c r="I148" s="48">
        <v>92.9</v>
      </c>
      <c r="J148" s="48">
        <v>91.7</v>
      </c>
      <c r="K148" s="48">
        <v>95.1</v>
      </c>
      <c r="L148" s="56">
        <v>95.9</v>
      </c>
      <c r="M148" s="48">
        <v>96.4</v>
      </c>
      <c r="N148" s="48">
        <v>95.7</v>
      </c>
      <c r="O148" s="47">
        <v>96.1</v>
      </c>
      <c r="P148" s="37" t="s">
        <v>343</v>
      </c>
      <c r="Q148" s="172"/>
    </row>
    <row r="149" spans="1:17" s="445" customFormat="1" ht="27.6" customHeight="1" x14ac:dyDescent="0.3">
      <c r="A149" s="197"/>
      <c r="B149" s="197"/>
      <c r="C149" s="173"/>
      <c r="D149" s="48">
        <v>21.9</v>
      </c>
      <c r="E149" s="48">
        <v>22.2</v>
      </c>
      <c r="F149" s="48">
        <v>22</v>
      </c>
      <c r="G149" s="48">
        <v>22.1</v>
      </c>
      <c r="H149" s="48">
        <v>21.5</v>
      </c>
      <c r="I149" s="48">
        <v>20.399999999999999</v>
      </c>
      <c r="J149" s="48">
        <v>21.1</v>
      </c>
      <c r="K149" s="48">
        <v>21.7</v>
      </c>
      <c r="L149" s="56">
        <v>19.5</v>
      </c>
      <c r="M149" s="48">
        <v>20</v>
      </c>
      <c r="N149" s="48">
        <v>22.3</v>
      </c>
      <c r="O149" s="47">
        <v>20.6</v>
      </c>
      <c r="P149" s="37" t="s">
        <v>1239</v>
      </c>
      <c r="Q149" s="172"/>
    </row>
    <row r="150" spans="1:17" s="445" customFormat="1" ht="27.6" customHeight="1" x14ac:dyDescent="0.3">
      <c r="A150" s="197"/>
      <c r="B150" s="197"/>
      <c r="C150" s="173"/>
      <c r="D150" s="48">
        <v>50.3</v>
      </c>
      <c r="E150" s="48">
        <v>54.4</v>
      </c>
      <c r="F150" s="48">
        <v>58.1</v>
      </c>
      <c r="G150" s="48">
        <v>58.7</v>
      </c>
      <c r="H150" s="48">
        <v>59.3</v>
      </c>
      <c r="I150" s="48">
        <v>62.3</v>
      </c>
      <c r="J150" s="48">
        <v>61.5</v>
      </c>
      <c r="K150" s="48">
        <v>64.7</v>
      </c>
      <c r="L150" s="56">
        <v>70.099999999999994</v>
      </c>
      <c r="M150" s="48">
        <v>69.400000000000006</v>
      </c>
      <c r="N150" s="48">
        <v>68.3</v>
      </c>
      <c r="O150" s="47">
        <v>71.900000000000006</v>
      </c>
      <c r="P150" s="37" t="s">
        <v>1240</v>
      </c>
      <c r="Q150" s="172"/>
    </row>
    <row r="151" spans="1:17" s="445" customFormat="1" ht="27.6" customHeight="1" x14ac:dyDescent="0.3">
      <c r="A151" s="197"/>
      <c r="B151" s="197"/>
      <c r="C151" s="173"/>
      <c r="D151" s="48">
        <v>3.6</v>
      </c>
      <c r="E151" s="48">
        <v>3.3</v>
      </c>
      <c r="F151" s="48">
        <v>3.2</v>
      </c>
      <c r="G151" s="48">
        <v>3.4</v>
      </c>
      <c r="H151" s="48">
        <v>3.4</v>
      </c>
      <c r="I151" s="48">
        <v>2.9</v>
      </c>
      <c r="J151" s="48">
        <v>2.8</v>
      </c>
      <c r="K151" s="48">
        <v>3.4</v>
      </c>
      <c r="L151" s="56">
        <v>2.9</v>
      </c>
      <c r="M151" s="48">
        <v>3.4</v>
      </c>
      <c r="N151" s="48">
        <v>3.3</v>
      </c>
      <c r="O151" s="56">
        <v>3</v>
      </c>
      <c r="P151" s="37" t="s">
        <v>1241</v>
      </c>
      <c r="Q151" s="172"/>
    </row>
    <row r="152" spans="1:17" s="445" customFormat="1" ht="27.6" customHeight="1" x14ac:dyDescent="0.3">
      <c r="A152" s="197" t="s">
        <v>696</v>
      </c>
      <c r="B152" s="197" t="s">
        <v>385</v>
      </c>
      <c r="C152" s="173" t="s">
        <v>1137</v>
      </c>
      <c r="D152" s="48">
        <v>59.5</v>
      </c>
      <c r="E152" s="48">
        <v>63.8</v>
      </c>
      <c r="F152" s="48">
        <v>76.099999999999994</v>
      </c>
      <c r="G152" s="48">
        <v>68.099999999999994</v>
      </c>
      <c r="H152" s="48">
        <v>68.099999999999994</v>
      </c>
      <c r="I152" s="48">
        <v>68.7</v>
      </c>
      <c r="J152" s="48">
        <v>67.900000000000006</v>
      </c>
      <c r="K152" s="48">
        <v>73.900000000000006</v>
      </c>
      <c r="L152" s="56">
        <v>80.7</v>
      </c>
      <c r="M152" s="48"/>
      <c r="N152" s="48"/>
      <c r="O152" s="48"/>
      <c r="P152" s="36" t="s">
        <v>340</v>
      </c>
      <c r="Q152" s="172" t="s">
        <v>3372</v>
      </c>
    </row>
    <row r="153" spans="1:17" s="445" customFormat="1" ht="27.6" customHeight="1" x14ac:dyDescent="0.3">
      <c r="A153" s="197"/>
      <c r="B153" s="197"/>
      <c r="C153" s="173"/>
      <c r="D153" s="48">
        <v>55.6</v>
      </c>
      <c r="E153" s="48">
        <v>59.1</v>
      </c>
      <c r="F153" s="48">
        <v>72.5</v>
      </c>
      <c r="G153" s="48">
        <v>63.9</v>
      </c>
      <c r="H153" s="48">
        <v>63.8</v>
      </c>
      <c r="I153" s="48">
        <v>65.3</v>
      </c>
      <c r="J153" s="48">
        <v>64.900000000000006</v>
      </c>
      <c r="K153" s="48">
        <v>69.900000000000006</v>
      </c>
      <c r="L153" s="56">
        <v>77.7</v>
      </c>
      <c r="M153" s="48"/>
      <c r="N153" s="48"/>
      <c r="O153" s="48"/>
      <c r="P153" s="37" t="s">
        <v>1242</v>
      </c>
      <c r="Q153" s="172"/>
    </row>
    <row r="154" spans="1:17" s="445" customFormat="1" ht="27.6" customHeight="1" x14ac:dyDescent="0.3">
      <c r="A154" s="197"/>
      <c r="B154" s="197"/>
      <c r="C154" s="173"/>
      <c r="D154" s="48">
        <v>63.6</v>
      </c>
      <c r="E154" s="48">
        <v>68.5</v>
      </c>
      <c r="F154" s="48">
        <v>78.900000000000006</v>
      </c>
      <c r="G154" s="48">
        <v>72.2</v>
      </c>
      <c r="H154" s="48">
        <v>72.3</v>
      </c>
      <c r="I154" s="48">
        <v>72</v>
      </c>
      <c r="J154" s="48">
        <v>71</v>
      </c>
      <c r="K154" s="48">
        <v>78</v>
      </c>
      <c r="L154" s="56">
        <v>83.9</v>
      </c>
      <c r="M154" s="48"/>
      <c r="N154" s="48"/>
      <c r="O154" s="48"/>
      <c r="P154" s="37" t="s">
        <v>1243</v>
      </c>
      <c r="Q154" s="172"/>
    </row>
    <row r="155" spans="1:17" s="445" customFormat="1" ht="27.6" customHeight="1" x14ac:dyDescent="0.3">
      <c r="A155" s="197"/>
      <c r="B155" s="197"/>
      <c r="C155" s="173"/>
      <c r="D155" s="48">
        <v>56.1</v>
      </c>
      <c r="E155" s="48">
        <v>60.4</v>
      </c>
      <c r="F155" s="48">
        <v>72.5</v>
      </c>
      <c r="G155" s="48">
        <v>65.400000000000006</v>
      </c>
      <c r="H155" s="48">
        <v>65</v>
      </c>
      <c r="I155" s="48">
        <v>65.400000000000006</v>
      </c>
      <c r="J155" s="48">
        <v>64.5</v>
      </c>
      <c r="K155" s="48">
        <v>71.2</v>
      </c>
      <c r="L155" s="56">
        <v>78.7</v>
      </c>
      <c r="M155" s="48"/>
      <c r="N155" s="48"/>
      <c r="O155" s="48"/>
      <c r="P155" s="37" t="s">
        <v>342</v>
      </c>
      <c r="Q155" s="172"/>
    </row>
    <row r="156" spans="1:17" s="445" customFormat="1" ht="27.6" customHeight="1" x14ac:dyDescent="0.3">
      <c r="A156" s="197"/>
      <c r="B156" s="197"/>
      <c r="C156" s="173"/>
      <c r="D156" s="48">
        <v>65.900000000000006</v>
      </c>
      <c r="E156" s="48">
        <v>76.400000000000006</v>
      </c>
      <c r="F156" s="48">
        <v>75.2</v>
      </c>
      <c r="G156" s="48">
        <v>79.400000000000006</v>
      </c>
      <c r="H156" s="48">
        <v>81.099999999999994</v>
      </c>
      <c r="I156" s="48">
        <v>83.6</v>
      </c>
      <c r="J156" s="48">
        <v>83.4</v>
      </c>
      <c r="K156" s="48">
        <v>87.2</v>
      </c>
      <c r="L156" s="56">
        <v>90.2</v>
      </c>
      <c r="M156" s="48"/>
      <c r="N156" s="48"/>
      <c r="O156" s="48"/>
      <c r="P156" s="37" t="s">
        <v>343</v>
      </c>
      <c r="Q156" s="172"/>
    </row>
    <row r="157" spans="1:17" s="445" customFormat="1" ht="27.6" customHeight="1" x14ac:dyDescent="0.3">
      <c r="A157" s="197" t="s">
        <v>697</v>
      </c>
      <c r="B157" s="197" t="s">
        <v>1598</v>
      </c>
      <c r="C157" s="173" t="s">
        <v>1137</v>
      </c>
      <c r="D157" s="48">
        <v>75.5</v>
      </c>
      <c r="E157" s="48">
        <v>79.2</v>
      </c>
      <c r="F157" s="48">
        <v>81.3</v>
      </c>
      <c r="G157" s="48">
        <v>82.4</v>
      </c>
      <c r="H157" s="48">
        <v>82.6</v>
      </c>
      <c r="I157" s="48">
        <v>83.1</v>
      </c>
      <c r="J157" s="48">
        <v>84.9</v>
      </c>
      <c r="K157" s="48">
        <v>87.5</v>
      </c>
      <c r="L157" s="48">
        <v>89.3</v>
      </c>
      <c r="M157" s="48">
        <v>91.1</v>
      </c>
      <c r="N157" s="48">
        <v>93.9</v>
      </c>
      <c r="O157" s="56"/>
      <c r="P157" s="37" t="s">
        <v>340</v>
      </c>
      <c r="Q157" s="172" t="s">
        <v>3518</v>
      </c>
    </row>
    <row r="158" spans="1:17" s="445" customFormat="1" ht="27.6" customHeight="1" x14ac:dyDescent="0.3">
      <c r="A158" s="197"/>
      <c r="B158" s="197"/>
      <c r="C158" s="173"/>
      <c r="D158" s="48">
        <v>72.7</v>
      </c>
      <c r="E158" s="48">
        <v>77.5</v>
      </c>
      <c r="F158" s="48">
        <v>79.5</v>
      </c>
      <c r="G158" s="48">
        <v>80.400000000000006</v>
      </c>
      <c r="H158" s="48">
        <v>80.7</v>
      </c>
      <c r="I158" s="48">
        <v>81</v>
      </c>
      <c r="J158" s="48">
        <v>82.6</v>
      </c>
      <c r="K158" s="48">
        <v>86.4</v>
      </c>
      <c r="L158" s="48">
        <v>88.2</v>
      </c>
      <c r="M158" s="48">
        <v>91.6</v>
      </c>
      <c r="N158" s="48">
        <v>94</v>
      </c>
      <c r="O158" s="56"/>
      <c r="P158" s="37" t="s">
        <v>342</v>
      </c>
      <c r="Q158" s="172"/>
    </row>
    <row r="159" spans="1:17" s="445" customFormat="1" ht="27.6" customHeight="1" x14ac:dyDescent="0.3">
      <c r="A159" s="197"/>
      <c r="B159" s="197"/>
      <c r="C159" s="173"/>
      <c r="D159" s="48">
        <v>77</v>
      </c>
      <c r="E159" s="48">
        <v>81.599999999999994</v>
      </c>
      <c r="F159" s="48">
        <v>83.1</v>
      </c>
      <c r="G159" s="48">
        <v>84.4</v>
      </c>
      <c r="H159" s="48">
        <v>86.2</v>
      </c>
      <c r="I159" s="48">
        <v>87.3</v>
      </c>
      <c r="J159" s="48">
        <v>88.8</v>
      </c>
      <c r="K159" s="48">
        <v>90</v>
      </c>
      <c r="L159" s="48">
        <v>91.5</v>
      </c>
      <c r="M159" s="48">
        <v>92.5</v>
      </c>
      <c r="N159" s="48">
        <v>93.2</v>
      </c>
      <c r="O159" s="56"/>
      <c r="P159" s="37" t="s">
        <v>343</v>
      </c>
      <c r="Q159" s="172"/>
    </row>
    <row r="160" spans="1:17" s="445" customFormat="1" ht="27.6" customHeight="1" x14ac:dyDescent="0.3">
      <c r="A160" s="197"/>
      <c r="B160" s="197"/>
      <c r="C160" s="173"/>
      <c r="D160" s="48">
        <v>32.9</v>
      </c>
      <c r="E160" s="48">
        <v>33</v>
      </c>
      <c r="F160" s="48">
        <v>32.6</v>
      </c>
      <c r="G160" s="48">
        <v>33.6</v>
      </c>
      <c r="H160" s="48">
        <v>33.5</v>
      </c>
      <c r="I160" s="48">
        <v>33.6</v>
      </c>
      <c r="J160" s="48">
        <v>34</v>
      </c>
      <c r="K160" s="48">
        <v>31.7</v>
      </c>
      <c r="L160" s="48">
        <v>30.9</v>
      </c>
      <c r="M160" s="48">
        <v>33.1</v>
      </c>
      <c r="N160" s="48">
        <v>34.799999999999997</v>
      </c>
      <c r="O160" s="56"/>
      <c r="P160" s="37" t="s">
        <v>1239</v>
      </c>
      <c r="Q160" s="172"/>
    </row>
    <row r="161" spans="1:17" s="445" customFormat="1" ht="27.6" customHeight="1" x14ac:dyDescent="0.3">
      <c r="A161" s="197"/>
      <c r="B161" s="197"/>
      <c r="C161" s="173"/>
      <c r="D161" s="48">
        <v>37.5</v>
      </c>
      <c r="E161" s="48">
        <v>41.6</v>
      </c>
      <c r="F161" s="48">
        <v>43.6</v>
      </c>
      <c r="G161" s="48">
        <v>44.1</v>
      </c>
      <c r="H161" s="48">
        <v>44.1</v>
      </c>
      <c r="I161" s="48">
        <v>44.4</v>
      </c>
      <c r="J161" s="48">
        <v>46.8</v>
      </c>
      <c r="K161" s="48">
        <v>52.2</v>
      </c>
      <c r="L161" s="48">
        <v>54.2</v>
      </c>
      <c r="M161" s="48">
        <v>53.8</v>
      </c>
      <c r="N161" s="48">
        <v>54.3</v>
      </c>
      <c r="O161" s="56"/>
      <c r="P161" s="37" t="s">
        <v>1240</v>
      </c>
      <c r="Q161" s="172"/>
    </row>
    <row r="162" spans="1:17" s="445" customFormat="1" ht="27.6" customHeight="1" x14ac:dyDescent="0.3">
      <c r="A162" s="197"/>
      <c r="B162" s="197"/>
      <c r="C162" s="173"/>
      <c r="D162" s="48">
        <v>5.2</v>
      </c>
      <c r="E162" s="48">
        <v>5</v>
      </c>
      <c r="F162" s="48">
        <v>5.0999999999999996</v>
      </c>
      <c r="G162" s="48">
        <v>4.8</v>
      </c>
      <c r="H162" s="48">
        <v>5</v>
      </c>
      <c r="I162" s="48">
        <v>5.0999999999999996</v>
      </c>
      <c r="J162" s="48">
        <v>4.2</v>
      </c>
      <c r="K162" s="48">
        <v>3.6</v>
      </c>
      <c r="L162" s="48">
        <v>4.2</v>
      </c>
      <c r="M162" s="48">
        <v>4.2</v>
      </c>
      <c r="N162" s="48">
        <v>4.8</v>
      </c>
      <c r="O162" s="56"/>
      <c r="P162" s="37" t="s">
        <v>1241</v>
      </c>
      <c r="Q162" s="172"/>
    </row>
    <row r="163" spans="1:17" s="445" customFormat="1" ht="27.6" customHeight="1" x14ac:dyDescent="0.3">
      <c r="A163" s="197" t="s">
        <v>698</v>
      </c>
      <c r="B163" s="197" t="s">
        <v>387</v>
      </c>
      <c r="C163" s="173" t="s">
        <v>1137</v>
      </c>
      <c r="D163" s="48">
        <v>72.5</v>
      </c>
      <c r="E163" s="48">
        <v>78.400000000000006</v>
      </c>
      <c r="F163" s="48">
        <v>78.8</v>
      </c>
      <c r="G163" s="48">
        <v>81</v>
      </c>
      <c r="H163" s="48">
        <v>82</v>
      </c>
      <c r="I163" s="48">
        <v>83.2</v>
      </c>
      <c r="J163" s="48">
        <v>85.9</v>
      </c>
      <c r="K163" s="48">
        <v>86.4</v>
      </c>
      <c r="L163" s="48">
        <v>90.4</v>
      </c>
      <c r="M163" s="48">
        <v>91.4</v>
      </c>
      <c r="N163" s="48" t="s">
        <v>3649</v>
      </c>
      <c r="O163" s="48" t="s">
        <v>3649</v>
      </c>
      <c r="P163" s="37" t="s">
        <v>340</v>
      </c>
      <c r="Q163" s="172" t="s">
        <v>3550</v>
      </c>
    </row>
    <row r="164" spans="1:17" s="445" customFormat="1" ht="27.6" customHeight="1" x14ac:dyDescent="0.3">
      <c r="A164" s="197"/>
      <c r="B164" s="197"/>
      <c r="C164" s="173"/>
      <c r="D164" s="48">
        <v>71.900000000000006</v>
      </c>
      <c r="E164" s="48">
        <v>77.3</v>
      </c>
      <c r="F164" s="48">
        <v>77.7</v>
      </c>
      <c r="G164" s="48">
        <v>79.7</v>
      </c>
      <c r="H164" s="48">
        <v>80</v>
      </c>
      <c r="I164" s="48">
        <v>81.5</v>
      </c>
      <c r="J164" s="48">
        <v>84.9</v>
      </c>
      <c r="K164" s="48">
        <v>85.5</v>
      </c>
      <c r="L164" s="48">
        <v>89.8</v>
      </c>
      <c r="M164" s="48">
        <v>90.8</v>
      </c>
      <c r="N164" s="48" t="s">
        <v>3649</v>
      </c>
      <c r="O164" s="48" t="s">
        <v>3649</v>
      </c>
      <c r="P164" s="37" t="s">
        <v>342</v>
      </c>
      <c r="Q164" s="172"/>
    </row>
    <row r="165" spans="1:17" s="445" customFormat="1" ht="27.6" customHeight="1" x14ac:dyDescent="0.3">
      <c r="A165" s="197"/>
      <c r="B165" s="197"/>
      <c r="C165" s="173"/>
      <c r="D165" s="48">
        <v>74</v>
      </c>
      <c r="E165" s="48">
        <v>81.3</v>
      </c>
      <c r="F165" s="48">
        <v>81.8</v>
      </c>
      <c r="G165" s="48">
        <v>84.6</v>
      </c>
      <c r="H165" s="48">
        <v>87.1</v>
      </c>
      <c r="I165" s="48">
        <v>87.7</v>
      </c>
      <c r="J165" s="48">
        <v>89</v>
      </c>
      <c r="K165" s="48">
        <v>88.9</v>
      </c>
      <c r="L165" s="48">
        <v>92.4</v>
      </c>
      <c r="M165" s="48">
        <v>93.3</v>
      </c>
      <c r="N165" s="48" t="s">
        <v>3649</v>
      </c>
      <c r="O165" s="48" t="s">
        <v>3649</v>
      </c>
      <c r="P165" s="37" t="s">
        <v>343</v>
      </c>
      <c r="Q165" s="172"/>
    </row>
    <row r="166" spans="1:17" s="445" customFormat="1" ht="27.6" customHeight="1" x14ac:dyDescent="0.3">
      <c r="A166" s="197"/>
      <c r="B166" s="197"/>
      <c r="C166" s="173"/>
      <c r="D166" s="48">
        <v>26.9</v>
      </c>
      <c r="E166" s="48">
        <v>27.5</v>
      </c>
      <c r="F166" s="48">
        <v>24.4</v>
      </c>
      <c r="G166" s="48">
        <v>24.6</v>
      </c>
      <c r="H166" s="48"/>
      <c r="I166" s="48">
        <v>26.4</v>
      </c>
      <c r="J166" s="48" t="s">
        <v>3338</v>
      </c>
      <c r="K166" s="48">
        <v>23.1</v>
      </c>
      <c r="L166" s="48">
        <v>22.8</v>
      </c>
      <c r="M166" s="48">
        <v>26.5</v>
      </c>
      <c r="N166" s="48" t="s">
        <v>3649</v>
      </c>
      <c r="O166" s="48" t="s">
        <v>3649</v>
      </c>
      <c r="P166" s="37" t="s">
        <v>1239</v>
      </c>
      <c r="Q166" s="172"/>
    </row>
    <row r="167" spans="1:17" s="445" customFormat="1" ht="27.6" customHeight="1" x14ac:dyDescent="0.3">
      <c r="A167" s="197"/>
      <c r="B167" s="197"/>
      <c r="C167" s="173"/>
      <c r="D167" s="48">
        <v>43.6</v>
      </c>
      <c r="E167" s="48">
        <v>49</v>
      </c>
      <c r="F167" s="48">
        <v>52.1</v>
      </c>
      <c r="G167" s="48">
        <v>55.3</v>
      </c>
      <c r="H167" s="48"/>
      <c r="I167" s="48">
        <v>54.2</v>
      </c>
      <c r="J167" s="48" t="s">
        <v>3338</v>
      </c>
      <c r="K167" s="48">
        <v>62</v>
      </c>
      <c r="L167" s="48">
        <v>65.599999999999994</v>
      </c>
      <c r="M167" s="48">
        <v>63.1</v>
      </c>
      <c r="N167" s="48" t="s">
        <v>3649</v>
      </c>
      <c r="O167" s="48" t="s">
        <v>3649</v>
      </c>
      <c r="P167" s="37" t="s">
        <v>1240</v>
      </c>
      <c r="Q167" s="172"/>
    </row>
    <row r="168" spans="1:17" s="445" customFormat="1" ht="27.6" customHeight="1" x14ac:dyDescent="0.3">
      <c r="A168" s="197"/>
      <c r="B168" s="197"/>
      <c r="C168" s="173"/>
      <c r="D168" s="48">
        <v>3</v>
      </c>
      <c r="E168" s="48">
        <v>3.2</v>
      </c>
      <c r="F168" s="48">
        <v>3.4</v>
      </c>
      <c r="G168" s="48">
        <v>1.8</v>
      </c>
      <c r="H168" s="48" t="s">
        <v>3338</v>
      </c>
      <c r="I168" s="48" t="s">
        <v>3338</v>
      </c>
      <c r="J168" s="48" t="s">
        <v>3338</v>
      </c>
      <c r="K168" s="48" t="s">
        <v>3338</v>
      </c>
      <c r="L168" s="48"/>
      <c r="M168" s="48" t="s">
        <v>3338</v>
      </c>
      <c r="N168" s="48" t="s">
        <v>3649</v>
      </c>
      <c r="O168" s="48" t="s">
        <v>3649</v>
      </c>
      <c r="P168" s="37" t="s">
        <v>1241</v>
      </c>
      <c r="Q168" s="172"/>
    </row>
    <row r="169" spans="1:17" s="445" customFormat="1" ht="27.6" customHeight="1" x14ac:dyDescent="0.3">
      <c r="A169" s="16" t="s">
        <v>699</v>
      </c>
      <c r="B169" s="16" t="s">
        <v>388</v>
      </c>
      <c r="C169" s="37"/>
      <c r="D169" s="37" t="s">
        <v>389</v>
      </c>
      <c r="E169" s="37"/>
      <c r="F169" s="37"/>
      <c r="G169" s="37"/>
      <c r="H169" s="37"/>
      <c r="I169" s="37"/>
      <c r="J169" s="37"/>
      <c r="K169" s="37"/>
      <c r="L169" s="319"/>
      <c r="M169" s="319"/>
      <c r="N169" s="319"/>
      <c r="O169" s="319"/>
      <c r="P169" s="37" t="s">
        <v>339</v>
      </c>
      <c r="Q169" s="39" t="s">
        <v>1562</v>
      </c>
    </row>
    <row r="170" spans="1:17" s="445" customFormat="1" ht="27.6" customHeight="1" x14ac:dyDescent="0.3">
      <c r="A170" s="176" t="s">
        <v>3665</v>
      </c>
      <c r="B170" s="176"/>
      <c r="C170" s="176"/>
      <c r="D170" s="176"/>
      <c r="E170" s="176"/>
      <c r="F170" s="176"/>
      <c r="G170" s="176"/>
      <c r="H170" s="176"/>
      <c r="I170" s="176"/>
      <c r="J170" s="176"/>
      <c r="K170" s="176"/>
      <c r="L170" s="176"/>
      <c r="M170" s="176"/>
      <c r="N170" s="176"/>
      <c r="O170" s="176"/>
      <c r="P170" s="176"/>
      <c r="Q170" s="176"/>
    </row>
    <row r="171" spans="1:17" s="445" customFormat="1" ht="27.6" customHeight="1" x14ac:dyDescent="0.3">
      <c r="A171" s="197" t="s">
        <v>700</v>
      </c>
      <c r="B171" s="197" t="s">
        <v>390</v>
      </c>
      <c r="C171" s="173"/>
      <c r="D171" s="48">
        <v>4.9000000000000004</v>
      </c>
      <c r="E171" s="48">
        <v>5.0999999999999996</v>
      </c>
      <c r="F171" s="48">
        <v>4.7</v>
      </c>
      <c r="G171" s="48" t="s">
        <v>1107</v>
      </c>
      <c r="H171" s="48" t="s">
        <v>1107</v>
      </c>
      <c r="I171" s="48"/>
      <c r="J171" s="48"/>
      <c r="K171" s="48"/>
      <c r="L171" s="48"/>
      <c r="M171" s="382"/>
      <c r="N171" s="382"/>
      <c r="O171" s="382"/>
      <c r="P171" s="37" t="s">
        <v>340</v>
      </c>
      <c r="Q171" s="172" t="s">
        <v>1317</v>
      </c>
    </row>
    <row r="172" spans="1:17" s="445" customFormat="1" ht="27.6" customHeight="1" x14ac:dyDescent="0.3">
      <c r="A172" s="197"/>
      <c r="B172" s="197"/>
      <c r="C172" s="173"/>
      <c r="D172" s="48">
        <v>6.3</v>
      </c>
      <c r="E172" s="48">
        <v>6.4</v>
      </c>
      <c r="F172" s="48" t="s">
        <v>1107</v>
      </c>
      <c r="G172" s="48" t="s">
        <v>1107</v>
      </c>
      <c r="H172" s="48" t="s">
        <v>1107</v>
      </c>
      <c r="I172" s="48"/>
      <c r="J172" s="48"/>
      <c r="K172" s="48"/>
      <c r="L172" s="48"/>
      <c r="M172" s="382"/>
      <c r="N172" s="382"/>
      <c r="O172" s="382"/>
      <c r="P172" s="36" t="s">
        <v>342</v>
      </c>
      <c r="Q172" s="172"/>
    </row>
    <row r="173" spans="1:17" s="445" customFormat="1" ht="27.6" customHeight="1" x14ac:dyDescent="0.3">
      <c r="A173" s="197"/>
      <c r="B173" s="197"/>
      <c r="C173" s="173"/>
      <c r="D173" s="48">
        <v>1.8</v>
      </c>
      <c r="E173" s="48">
        <v>1.8</v>
      </c>
      <c r="F173" s="48" t="s">
        <v>1107</v>
      </c>
      <c r="G173" s="48" t="s">
        <v>1107</v>
      </c>
      <c r="H173" s="48" t="s">
        <v>1107</v>
      </c>
      <c r="I173" s="48"/>
      <c r="J173" s="48"/>
      <c r="K173" s="48"/>
      <c r="L173" s="48"/>
      <c r="M173" s="382"/>
      <c r="N173" s="382"/>
      <c r="O173" s="382"/>
      <c r="P173" s="36" t="s">
        <v>343</v>
      </c>
      <c r="Q173" s="172"/>
    </row>
    <row r="174" spans="1:17" s="445" customFormat="1" ht="27.6" customHeight="1" x14ac:dyDescent="0.3">
      <c r="A174" s="197"/>
      <c r="B174" s="197"/>
      <c r="C174" s="173"/>
      <c r="D174" s="48">
        <v>4.9000000000000004</v>
      </c>
      <c r="E174" s="48">
        <v>5.2</v>
      </c>
      <c r="F174" s="48">
        <v>4.7</v>
      </c>
      <c r="G174" s="48" t="s">
        <v>1107</v>
      </c>
      <c r="H174" s="48" t="s">
        <v>1107</v>
      </c>
      <c r="I174" s="48"/>
      <c r="J174" s="48"/>
      <c r="K174" s="48"/>
      <c r="L174" s="48"/>
      <c r="M174" s="382"/>
      <c r="N174" s="382"/>
      <c r="O174" s="382"/>
      <c r="P174" s="36" t="s">
        <v>1245</v>
      </c>
      <c r="Q174" s="172"/>
    </row>
    <row r="175" spans="1:17" s="445" customFormat="1" ht="27.6" customHeight="1" x14ac:dyDescent="0.3">
      <c r="A175" s="197"/>
      <c r="B175" s="197"/>
      <c r="C175" s="173"/>
      <c r="D175" s="48">
        <v>4.9000000000000004</v>
      </c>
      <c r="E175" s="48">
        <v>5.0999999999999996</v>
      </c>
      <c r="F175" s="48">
        <v>4.7</v>
      </c>
      <c r="G175" s="48" t="s">
        <v>1107</v>
      </c>
      <c r="H175" s="48" t="s">
        <v>1107</v>
      </c>
      <c r="I175" s="48"/>
      <c r="J175" s="48"/>
      <c r="K175" s="48"/>
      <c r="L175" s="48"/>
      <c r="M175" s="382"/>
      <c r="N175" s="382"/>
      <c r="O175" s="382"/>
      <c r="P175" s="36" t="s">
        <v>1244</v>
      </c>
      <c r="Q175" s="172"/>
    </row>
    <row r="176" spans="1:17" s="445" customFormat="1" ht="27.6" customHeight="1" x14ac:dyDescent="0.3">
      <c r="A176" s="16" t="s">
        <v>701</v>
      </c>
      <c r="B176" s="16" t="s">
        <v>391</v>
      </c>
      <c r="C176" s="37"/>
      <c r="D176" s="36">
        <v>56567</v>
      </c>
      <c r="E176" s="36">
        <v>53709</v>
      </c>
      <c r="F176" s="36">
        <v>52347</v>
      </c>
      <c r="G176" s="36">
        <v>59586</v>
      </c>
      <c r="H176" s="36">
        <v>60695</v>
      </c>
      <c r="I176" s="36">
        <v>59378</v>
      </c>
      <c r="J176" s="36">
        <v>60262</v>
      </c>
      <c r="K176" s="36">
        <v>60374</v>
      </c>
      <c r="L176" s="36">
        <v>59690</v>
      </c>
      <c r="M176" s="36">
        <v>60371</v>
      </c>
      <c r="N176" s="36">
        <v>65855</v>
      </c>
      <c r="O176" s="36">
        <v>65128</v>
      </c>
      <c r="P176" s="37" t="s">
        <v>339</v>
      </c>
      <c r="Q176" s="39" t="s">
        <v>3641</v>
      </c>
    </row>
    <row r="177" spans="1:17" s="445" customFormat="1" ht="27.6" customHeight="1" x14ac:dyDescent="0.3">
      <c r="A177" s="16" t="s">
        <v>702</v>
      </c>
      <c r="B177" s="16" t="s">
        <v>392</v>
      </c>
      <c r="C177" s="37"/>
      <c r="D177" s="36">
        <v>50202</v>
      </c>
      <c r="E177" s="36">
        <v>67332</v>
      </c>
      <c r="F177" s="36">
        <v>82921</v>
      </c>
      <c r="G177" s="36">
        <v>100672</v>
      </c>
      <c r="H177" s="36">
        <v>109915</v>
      </c>
      <c r="I177" s="36">
        <v>110163</v>
      </c>
      <c r="J177" s="36">
        <v>116774</v>
      </c>
      <c r="K177" s="36">
        <v>115967</v>
      </c>
      <c r="L177" s="36">
        <v>115658</v>
      </c>
      <c r="M177" s="36">
        <v>115916</v>
      </c>
      <c r="N177" s="36">
        <v>275939</v>
      </c>
      <c r="O177" s="36">
        <v>277448</v>
      </c>
      <c r="P177" s="37" t="s">
        <v>339</v>
      </c>
      <c r="Q177" s="39" t="s">
        <v>3641</v>
      </c>
    </row>
    <row r="178" spans="1:17" s="445" customFormat="1" ht="27.6" customHeight="1" x14ac:dyDescent="0.3">
      <c r="A178" s="16" t="s">
        <v>703</v>
      </c>
      <c r="B178" s="16" t="s">
        <v>4005</v>
      </c>
      <c r="C178" s="37"/>
      <c r="D178" s="71">
        <v>0.09</v>
      </c>
      <c r="E178" s="71"/>
      <c r="F178" s="71"/>
      <c r="G178" s="58">
        <v>0.2223</v>
      </c>
      <c r="H178" s="58">
        <v>0.33550000000000002</v>
      </c>
      <c r="I178" s="58">
        <v>0.3705</v>
      </c>
      <c r="J178" s="58">
        <v>0.20399999999999999</v>
      </c>
      <c r="K178" s="58"/>
      <c r="L178" s="366"/>
      <c r="M178" s="366"/>
      <c r="N178" s="366"/>
      <c r="O178" s="366"/>
      <c r="P178" s="37" t="s">
        <v>340</v>
      </c>
      <c r="Q178" s="39" t="s">
        <v>3307</v>
      </c>
    </row>
    <row r="179" spans="1:17" s="445" customFormat="1" ht="27.6" customHeight="1" x14ac:dyDescent="0.3">
      <c r="A179" s="16" t="s">
        <v>704</v>
      </c>
      <c r="B179" s="16" t="s">
        <v>4006</v>
      </c>
      <c r="C179" s="37"/>
      <c r="D179" s="40">
        <v>8.8900000000000007E-2</v>
      </c>
      <c r="E179" s="40"/>
      <c r="F179" s="40"/>
      <c r="G179" s="58">
        <v>0.29770000000000002</v>
      </c>
      <c r="H179" s="58"/>
      <c r="I179" s="58"/>
      <c r="J179" s="58"/>
      <c r="K179" s="58"/>
      <c r="L179" s="366"/>
      <c r="M179" s="366"/>
      <c r="N179" s="366"/>
      <c r="O179" s="366"/>
      <c r="P179" s="37" t="s">
        <v>340</v>
      </c>
      <c r="Q179" s="39" t="s">
        <v>1307</v>
      </c>
    </row>
    <row r="180" spans="1:17" s="445" customFormat="1" ht="27.6" customHeight="1" x14ac:dyDescent="0.3">
      <c r="A180" s="16" t="s">
        <v>705</v>
      </c>
      <c r="B180" s="16" t="s">
        <v>4007</v>
      </c>
      <c r="C180" s="37"/>
      <c r="D180" s="40">
        <v>0.71</v>
      </c>
      <c r="E180" s="40">
        <v>0.73299999999999998</v>
      </c>
      <c r="F180" s="40">
        <v>0.745</v>
      </c>
      <c r="G180" s="40">
        <v>0.78200000000000003</v>
      </c>
      <c r="H180" s="40">
        <v>0.77700000000000002</v>
      </c>
      <c r="I180" s="40">
        <v>0.79900000000000004</v>
      </c>
      <c r="J180" s="40">
        <v>0.64600000000000002</v>
      </c>
      <c r="K180" s="37">
        <v>73.099999999999994</v>
      </c>
      <c r="L180" s="455"/>
      <c r="M180" s="37" t="s">
        <v>3357</v>
      </c>
      <c r="N180" s="455"/>
      <c r="O180" s="455"/>
      <c r="P180" s="37"/>
      <c r="Q180" s="39" t="s">
        <v>3264</v>
      </c>
    </row>
    <row r="181" spans="1:17" s="445" customFormat="1" ht="27.6" customHeight="1" x14ac:dyDescent="0.3">
      <c r="A181" s="16" t="s">
        <v>4083</v>
      </c>
      <c r="B181" s="16" t="s">
        <v>1530</v>
      </c>
      <c r="C181" s="37" t="s">
        <v>1138</v>
      </c>
      <c r="D181" s="40" t="s">
        <v>393</v>
      </c>
      <c r="E181" s="40"/>
      <c r="F181" s="40"/>
      <c r="G181" s="40"/>
      <c r="H181" s="40"/>
      <c r="I181" s="40"/>
      <c r="J181" s="40"/>
      <c r="K181" s="40"/>
      <c r="L181" s="455"/>
      <c r="M181" s="455"/>
      <c r="N181" s="455"/>
      <c r="O181" s="455"/>
      <c r="P181" s="40"/>
      <c r="Q181" s="172" t="s">
        <v>3512</v>
      </c>
    </row>
    <row r="182" spans="1:17" s="445" customFormat="1" ht="27.6" customHeight="1" x14ac:dyDescent="0.3">
      <c r="A182" s="16" t="s">
        <v>706</v>
      </c>
      <c r="B182" s="16" t="s">
        <v>1540</v>
      </c>
      <c r="C182" s="37" t="s">
        <v>1138</v>
      </c>
      <c r="D182" s="40" t="s">
        <v>393</v>
      </c>
      <c r="E182" s="40"/>
      <c r="F182" s="40"/>
      <c r="G182" s="40"/>
      <c r="H182" s="40">
        <v>0.48399999999999999</v>
      </c>
      <c r="I182" s="40">
        <v>0.46</v>
      </c>
      <c r="J182" s="40">
        <v>0.41099999999999998</v>
      </c>
      <c r="K182" s="37">
        <v>41.5</v>
      </c>
      <c r="L182" s="38">
        <v>43.863581460904072</v>
      </c>
      <c r="M182" s="37">
        <v>48.9</v>
      </c>
      <c r="N182" s="37">
        <v>50.8</v>
      </c>
      <c r="O182" s="455"/>
      <c r="P182" s="37" t="s">
        <v>340</v>
      </c>
      <c r="Q182" s="172"/>
    </row>
    <row r="183" spans="1:17" s="445" customFormat="1" ht="27.6" customHeight="1" x14ac:dyDescent="0.3">
      <c r="A183" s="197" t="s">
        <v>707</v>
      </c>
      <c r="B183" s="197" t="s">
        <v>1541</v>
      </c>
      <c r="C183" s="173" t="s">
        <v>1138</v>
      </c>
      <c r="D183" s="180" t="s">
        <v>393</v>
      </c>
      <c r="E183" s="40"/>
      <c r="F183" s="40"/>
      <c r="G183" s="40"/>
      <c r="H183" s="40">
        <v>0.498</v>
      </c>
      <c r="I183" s="40">
        <v>0.48899999999999999</v>
      </c>
      <c r="J183" s="40">
        <v>0.49</v>
      </c>
      <c r="K183" s="37">
        <v>48.4</v>
      </c>
      <c r="L183" s="37">
        <v>43.6</v>
      </c>
      <c r="M183" s="37">
        <v>43.6</v>
      </c>
      <c r="N183" s="37">
        <v>42.4</v>
      </c>
      <c r="O183" s="455"/>
      <c r="P183" s="37" t="s">
        <v>1542</v>
      </c>
      <c r="Q183" s="172"/>
    </row>
    <row r="184" spans="1:17" s="445" customFormat="1" ht="27.6" customHeight="1" x14ac:dyDescent="0.3">
      <c r="A184" s="197"/>
      <c r="B184" s="197"/>
      <c r="C184" s="173"/>
      <c r="D184" s="180"/>
      <c r="E184" s="40"/>
      <c r="F184" s="40"/>
      <c r="G184" s="40"/>
      <c r="H184" s="40">
        <v>0.753</v>
      </c>
      <c r="I184" s="40">
        <v>0.77400000000000002</v>
      </c>
      <c r="J184" s="40">
        <v>0.77500000000000002</v>
      </c>
      <c r="K184" s="37">
        <v>78.599999999999994</v>
      </c>
      <c r="L184" s="37">
        <v>74.2</v>
      </c>
      <c r="M184" s="37">
        <v>76.2</v>
      </c>
      <c r="N184" s="37">
        <v>74.7</v>
      </c>
      <c r="O184" s="455"/>
      <c r="P184" s="37" t="s">
        <v>1543</v>
      </c>
      <c r="Q184" s="172"/>
    </row>
    <row r="185" spans="1:17" s="445" customFormat="1" ht="27.6" customHeight="1" x14ac:dyDescent="0.3">
      <c r="A185" s="197"/>
      <c r="B185" s="197"/>
      <c r="C185" s="173"/>
      <c r="D185" s="180"/>
      <c r="E185" s="40"/>
      <c r="F185" s="40"/>
      <c r="G185" s="40"/>
      <c r="H185" s="40">
        <v>0.33</v>
      </c>
      <c r="I185" s="40">
        <v>0.30099999999999999</v>
      </c>
      <c r="J185" s="40">
        <v>0.35899999999999999</v>
      </c>
      <c r="K185" s="37">
        <v>31.5</v>
      </c>
      <c r="L185" s="37">
        <v>26.6</v>
      </c>
      <c r="M185" s="37">
        <v>29.5</v>
      </c>
      <c r="N185" s="37">
        <v>25.4</v>
      </c>
      <c r="O185" s="455"/>
      <c r="P185" s="37" t="s">
        <v>1544</v>
      </c>
      <c r="Q185" s="172"/>
    </row>
    <row r="186" spans="1:17" s="445" customFormat="1" ht="27.6" customHeight="1" x14ac:dyDescent="0.3">
      <c r="A186" s="197"/>
      <c r="B186" s="197"/>
      <c r="C186" s="173"/>
      <c r="D186" s="180"/>
      <c r="E186" s="40"/>
      <c r="F186" s="40"/>
      <c r="G186" s="40"/>
      <c r="H186" s="40">
        <v>0.26300000000000001</v>
      </c>
      <c r="I186" s="40">
        <v>0.27100000000000002</v>
      </c>
      <c r="J186" s="40">
        <v>0.26</v>
      </c>
      <c r="K186" s="37">
        <v>25.8</v>
      </c>
      <c r="L186" s="38">
        <v>18.399999999999999</v>
      </c>
      <c r="M186" s="38">
        <v>21</v>
      </c>
      <c r="N186" s="37">
        <v>19.2</v>
      </c>
      <c r="O186" s="455"/>
      <c r="P186" s="37" t="s">
        <v>1545</v>
      </c>
      <c r="Q186" s="172"/>
    </row>
    <row r="187" spans="1:17" s="445" customFormat="1" ht="27.6" customHeight="1" x14ac:dyDescent="0.3">
      <c r="A187" s="197"/>
      <c r="B187" s="197"/>
      <c r="C187" s="173"/>
      <c r="D187" s="180"/>
      <c r="E187" s="40"/>
      <c r="F187" s="40"/>
      <c r="G187" s="40"/>
      <c r="H187" s="40">
        <v>0.58899999999999997</v>
      </c>
      <c r="I187" s="40">
        <v>0.56799999999999995</v>
      </c>
      <c r="J187" s="40">
        <v>0.55400000000000005</v>
      </c>
      <c r="K187" s="37">
        <v>54.4</v>
      </c>
      <c r="L187" s="38">
        <v>50</v>
      </c>
      <c r="M187" s="38">
        <v>47.1</v>
      </c>
      <c r="N187" s="37">
        <v>48.4</v>
      </c>
      <c r="O187" s="455"/>
      <c r="P187" s="37" t="s">
        <v>1546</v>
      </c>
      <c r="Q187" s="172"/>
    </row>
    <row r="188" spans="1:17" s="445" customFormat="1" ht="27.6" customHeight="1" x14ac:dyDescent="0.3">
      <c r="A188" s="197" t="s">
        <v>708</v>
      </c>
      <c r="B188" s="197" t="s">
        <v>1547</v>
      </c>
      <c r="C188" s="173" t="s">
        <v>1138</v>
      </c>
      <c r="D188" s="180" t="s">
        <v>393</v>
      </c>
      <c r="E188" s="40"/>
      <c r="F188" s="40"/>
      <c r="G188" s="40"/>
      <c r="H188" s="40">
        <v>0.65300000000000002</v>
      </c>
      <c r="I188" s="40">
        <v>0.63800000000000001</v>
      </c>
      <c r="J188" s="40">
        <v>0.72299999999999998</v>
      </c>
      <c r="K188" s="38">
        <v>65</v>
      </c>
      <c r="L188" s="38">
        <v>61</v>
      </c>
      <c r="M188" s="38">
        <v>60.3</v>
      </c>
      <c r="N188" s="37">
        <v>61.5</v>
      </c>
      <c r="O188" s="455"/>
      <c r="P188" s="37" t="s">
        <v>340</v>
      </c>
      <c r="Q188" s="172"/>
    </row>
    <row r="189" spans="1:17" s="445" customFormat="1" ht="27.6" customHeight="1" x14ac:dyDescent="0.3">
      <c r="A189" s="197"/>
      <c r="B189" s="197"/>
      <c r="C189" s="173"/>
      <c r="D189" s="180"/>
      <c r="E189" s="40"/>
      <c r="F189" s="40"/>
      <c r="G189" s="40"/>
      <c r="H189" s="40">
        <v>0.68200000000000005</v>
      </c>
      <c r="I189" s="40">
        <v>0.65800000000000003</v>
      </c>
      <c r="J189" s="40">
        <v>0.73499999999999999</v>
      </c>
      <c r="K189" s="38">
        <v>67.900000000000006</v>
      </c>
      <c r="L189" s="38">
        <v>63.3</v>
      </c>
      <c r="M189" s="38">
        <v>62.4</v>
      </c>
      <c r="N189" s="37">
        <v>64.400000000000006</v>
      </c>
      <c r="O189" s="455"/>
      <c r="P189" s="37" t="s">
        <v>342</v>
      </c>
      <c r="Q189" s="172"/>
    </row>
    <row r="190" spans="1:17" s="445" customFormat="1" ht="27.6" customHeight="1" x14ac:dyDescent="0.3">
      <c r="A190" s="197"/>
      <c r="B190" s="197"/>
      <c r="C190" s="173"/>
      <c r="D190" s="180"/>
      <c r="E190" s="40"/>
      <c r="F190" s="40"/>
      <c r="G190" s="40"/>
      <c r="H190" s="40">
        <v>0.56999999999999995</v>
      </c>
      <c r="I190" s="40">
        <v>0.58299999999999996</v>
      </c>
      <c r="J190" s="40">
        <v>0.68200000000000005</v>
      </c>
      <c r="K190" s="38">
        <v>56.1</v>
      </c>
      <c r="L190" s="38">
        <v>55.6</v>
      </c>
      <c r="M190" s="38">
        <v>54.9</v>
      </c>
      <c r="N190" s="37">
        <v>54.2</v>
      </c>
      <c r="O190" s="455"/>
      <c r="P190" s="37" t="s">
        <v>343</v>
      </c>
      <c r="Q190" s="172"/>
    </row>
    <row r="191" spans="1:17" s="445" customFormat="1" ht="27.6" customHeight="1" x14ac:dyDescent="0.3">
      <c r="A191" s="197" t="s">
        <v>709</v>
      </c>
      <c r="B191" s="197" t="s">
        <v>1548</v>
      </c>
      <c r="C191" s="173" t="s">
        <v>1138</v>
      </c>
      <c r="D191" s="180" t="s">
        <v>393</v>
      </c>
      <c r="E191" s="40"/>
      <c r="F191" s="40"/>
      <c r="G191" s="40"/>
      <c r="H191" s="40">
        <v>0.36</v>
      </c>
      <c r="I191" s="40">
        <v>0.35899999999999999</v>
      </c>
      <c r="J191" s="40">
        <v>0.32700000000000001</v>
      </c>
      <c r="K191" s="38">
        <v>33.5</v>
      </c>
      <c r="L191" s="38">
        <v>36.299999999999997</v>
      </c>
      <c r="M191" s="38">
        <v>36.1</v>
      </c>
      <c r="N191" s="38">
        <v>39.5</v>
      </c>
      <c r="O191" s="455"/>
      <c r="P191" s="37" t="s">
        <v>340</v>
      </c>
      <c r="Q191" s="172"/>
    </row>
    <row r="192" spans="1:17" s="445" customFormat="1" ht="27.6" customHeight="1" x14ac:dyDescent="0.3">
      <c r="A192" s="197"/>
      <c r="B192" s="197"/>
      <c r="C192" s="173"/>
      <c r="D192" s="180"/>
      <c r="E192" s="40"/>
      <c r="F192" s="40"/>
      <c r="G192" s="40"/>
      <c r="H192" s="40">
        <v>0.33800000000000002</v>
      </c>
      <c r="I192" s="40">
        <v>0.34200000000000003</v>
      </c>
      <c r="J192" s="40">
        <v>0.318</v>
      </c>
      <c r="K192" s="38">
        <v>32.5</v>
      </c>
      <c r="L192" s="38">
        <v>35.5</v>
      </c>
      <c r="M192" s="38">
        <v>35.9</v>
      </c>
      <c r="N192" s="38">
        <v>39</v>
      </c>
      <c r="O192" s="455"/>
      <c r="P192" s="37" t="s">
        <v>342</v>
      </c>
      <c r="Q192" s="172"/>
    </row>
    <row r="193" spans="1:17" s="445" customFormat="1" ht="27.6" customHeight="1" x14ac:dyDescent="0.3">
      <c r="A193" s="197"/>
      <c r="B193" s="197"/>
      <c r="C193" s="173"/>
      <c r="D193" s="180"/>
      <c r="E193" s="40"/>
      <c r="F193" s="40"/>
      <c r="G193" s="40"/>
      <c r="H193" s="40">
        <v>0.42799999999999999</v>
      </c>
      <c r="I193" s="40">
        <v>0.41599999999999998</v>
      </c>
      <c r="J193" s="40">
        <v>0.35899999999999999</v>
      </c>
      <c r="K193" s="38">
        <v>37</v>
      </c>
      <c r="L193" s="38">
        <v>38.700000000000003</v>
      </c>
      <c r="M193" s="38">
        <v>36.6</v>
      </c>
      <c r="N193" s="38">
        <v>41.4</v>
      </c>
      <c r="O193" s="455"/>
      <c r="P193" s="37" t="s">
        <v>343</v>
      </c>
      <c r="Q193" s="172"/>
    </row>
    <row r="194" spans="1:17" s="445" customFormat="1" ht="27.6" customHeight="1" x14ac:dyDescent="0.3">
      <c r="A194" s="197" t="s">
        <v>710</v>
      </c>
      <c r="B194" s="197" t="s">
        <v>1549</v>
      </c>
      <c r="C194" s="173" t="s">
        <v>1138</v>
      </c>
      <c r="D194" s="180" t="s">
        <v>393</v>
      </c>
      <c r="E194" s="40"/>
      <c r="F194" s="40"/>
      <c r="G194" s="40"/>
      <c r="H194" s="40">
        <v>0.42</v>
      </c>
      <c r="I194" s="40">
        <v>0.46</v>
      </c>
      <c r="J194" s="40">
        <v>0.42099999999999999</v>
      </c>
      <c r="K194" s="38">
        <v>47.3</v>
      </c>
      <c r="L194" s="38">
        <v>46</v>
      </c>
      <c r="M194" s="38">
        <v>42.1</v>
      </c>
      <c r="N194" s="38">
        <v>42.9</v>
      </c>
      <c r="O194" s="455"/>
      <c r="P194" s="37" t="s">
        <v>340</v>
      </c>
      <c r="Q194" s="172"/>
    </row>
    <row r="195" spans="1:17" s="445" customFormat="1" ht="27.6" customHeight="1" x14ac:dyDescent="0.3">
      <c r="A195" s="197"/>
      <c r="B195" s="197"/>
      <c r="C195" s="173"/>
      <c r="D195" s="180"/>
      <c r="E195" s="40"/>
      <c r="F195" s="40"/>
      <c r="G195" s="40"/>
      <c r="H195" s="40">
        <v>0.43</v>
      </c>
      <c r="I195" s="40">
        <v>0.46100000000000002</v>
      </c>
      <c r="J195" s="40">
        <v>0.39600000000000002</v>
      </c>
      <c r="K195" s="38">
        <v>46.4</v>
      </c>
      <c r="L195" s="38">
        <v>45.2</v>
      </c>
      <c r="M195" s="38">
        <v>41</v>
      </c>
      <c r="N195" s="38">
        <v>42.3</v>
      </c>
      <c r="O195" s="455"/>
      <c r="P195" s="37" t="s">
        <v>342</v>
      </c>
      <c r="Q195" s="172"/>
    </row>
    <row r="196" spans="1:17" s="445" customFormat="1" ht="27.6" customHeight="1" x14ac:dyDescent="0.3">
      <c r="A196" s="197"/>
      <c r="B196" s="197"/>
      <c r="C196" s="173"/>
      <c r="D196" s="180"/>
      <c r="E196" s="40"/>
      <c r="F196" s="40"/>
      <c r="G196" s="40"/>
      <c r="H196" s="40">
        <v>0.39400000000000002</v>
      </c>
      <c r="I196" s="40">
        <v>0.45600000000000002</v>
      </c>
      <c r="J196" s="40">
        <v>0.51300000000000001</v>
      </c>
      <c r="K196" s="38">
        <v>50.1</v>
      </c>
      <c r="L196" s="38">
        <v>48.7</v>
      </c>
      <c r="M196" s="38">
        <v>45.5</v>
      </c>
      <c r="N196" s="38">
        <v>44.4</v>
      </c>
      <c r="O196" s="455"/>
      <c r="P196" s="37" t="s">
        <v>343</v>
      </c>
      <c r="Q196" s="172"/>
    </row>
    <row r="197" spans="1:17" s="445" customFormat="1" ht="27.6" customHeight="1" x14ac:dyDescent="0.3">
      <c r="A197" s="197" t="s">
        <v>711</v>
      </c>
      <c r="B197" s="197" t="s">
        <v>1550</v>
      </c>
      <c r="C197" s="173" t="s">
        <v>1138</v>
      </c>
      <c r="D197" s="180" t="s">
        <v>393</v>
      </c>
      <c r="E197" s="40"/>
      <c r="F197" s="40"/>
      <c r="G197" s="40"/>
      <c r="H197" s="40">
        <v>0.86799999999999999</v>
      </c>
      <c r="I197" s="40">
        <v>0.879</v>
      </c>
      <c r="J197" s="40">
        <v>0.89100000000000001</v>
      </c>
      <c r="K197" s="38">
        <v>89.4</v>
      </c>
      <c r="L197" s="38">
        <v>92</v>
      </c>
      <c r="M197" s="38">
        <v>91.7</v>
      </c>
      <c r="N197" s="38">
        <v>92.1</v>
      </c>
      <c r="O197" s="455"/>
      <c r="P197" s="37" t="s">
        <v>340</v>
      </c>
      <c r="Q197" s="172"/>
    </row>
    <row r="198" spans="1:17" s="445" customFormat="1" ht="27.6" customHeight="1" x14ac:dyDescent="0.3">
      <c r="A198" s="197"/>
      <c r="B198" s="197"/>
      <c r="C198" s="173"/>
      <c r="D198" s="180"/>
      <c r="E198" s="40"/>
      <c r="F198" s="40"/>
      <c r="G198" s="40"/>
      <c r="H198" s="40">
        <v>0.90400000000000003</v>
      </c>
      <c r="I198" s="40">
        <v>0.91</v>
      </c>
      <c r="J198" s="40">
        <v>0.91200000000000003</v>
      </c>
      <c r="K198" s="38">
        <v>92</v>
      </c>
      <c r="L198" s="38">
        <v>93.6</v>
      </c>
      <c r="M198" s="38">
        <v>93.4</v>
      </c>
      <c r="N198" s="38">
        <v>94</v>
      </c>
      <c r="O198" s="455"/>
      <c r="P198" s="37" t="s">
        <v>342</v>
      </c>
      <c r="Q198" s="172"/>
    </row>
    <row r="199" spans="1:17" s="445" customFormat="1" ht="27.6" customHeight="1" x14ac:dyDescent="0.3">
      <c r="A199" s="197"/>
      <c r="B199" s="197"/>
      <c r="C199" s="173"/>
      <c r="D199" s="180"/>
      <c r="E199" s="40"/>
      <c r="F199" s="40"/>
      <c r="G199" s="40"/>
      <c r="H199" s="40">
        <v>0.76900000000000002</v>
      </c>
      <c r="I199" s="40">
        <v>0.78400000000000003</v>
      </c>
      <c r="J199" s="40">
        <v>0.81200000000000006</v>
      </c>
      <c r="K199" s="38">
        <v>81.3</v>
      </c>
      <c r="L199" s="38">
        <v>87</v>
      </c>
      <c r="M199" s="38">
        <v>86.6</v>
      </c>
      <c r="N199" s="38">
        <v>87.1</v>
      </c>
      <c r="O199" s="455"/>
      <c r="P199" s="37" t="s">
        <v>343</v>
      </c>
      <c r="Q199" s="172"/>
    </row>
    <row r="200" spans="1:17" s="449" customFormat="1" ht="27.6" customHeight="1" x14ac:dyDescent="0.3">
      <c r="A200" s="172" t="s">
        <v>1539</v>
      </c>
      <c r="B200" s="172"/>
      <c r="C200" s="172"/>
      <c r="D200" s="172"/>
      <c r="E200" s="172"/>
      <c r="F200" s="172"/>
      <c r="G200" s="172"/>
      <c r="H200" s="172"/>
      <c r="I200" s="172"/>
      <c r="J200" s="172"/>
      <c r="K200" s="172"/>
      <c r="L200" s="172"/>
      <c r="M200" s="172"/>
      <c r="N200" s="172"/>
      <c r="O200" s="172"/>
      <c r="P200" s="172"/>
      <c r="Q200" s="172"/>
    </row>
    <row r="201" spans="1:17" s="449" customFormat="1" ht="27.6" customHeight="1" x14ac:dyDescent="0.3">
      <c r="A201" s="176" t="s">
        <v>3666</v>
      </c>
      <c r="B201" s="176"/>
      <c r="C201" s="176"/>
      <c r="D201" s="176"/>
      <c r="E201" s="176"/>
      <c r="F201" s="176"/>
      <c r="G201" s="176"/>
      <c r="H201" s="176"/>
      <c r="I201" s="176"/>
      <c r="J201" s="176"/>
      <c r="K201" s="176"/>
      <c r="L201" s="176"/>
      <c r="M201" s="176"/>
      <c r="N201" s="176"/>
      <c r="O201" s="176"/>
      <c r="P201" s="176"/>
      <c r="Q201" s="176"/>
    </row>
    <row r="202" spans="1:17" s="445" customFormat="1" ht="27.6" customHeight="1" x14ac:dyDescent="0.3">
      <c r="A202" s="197" t="s">
        <v>4084</v>
      </c>
      <c r="B202" s="197" t="s">
        <v>395</v>
      </c>
      <c r="C202" s="173"/>
      <c r="D202" s="48">
        <v>18</v>
      </c>
      <c r="E202" s="48"/>
      <c r="F202" s="48"/>
      <c r="G202" s="48"/>
      <c r="H202" s="48"/>
      <c r="I202" s="48"/>
      <c r="J202" s="48"/>
      <c r="K202" s="48"/>
      <c r="L202" s="382"/>
      <c r="M202" s="382"/>
      <c r="N202" s="382"/>
      <c r="O202" s="382"/>
      <c r="P202" s="37" t="s">
        <v>340</v>
      </c>
      <c r="Q202" s="172" t="s">
        <v>1567</v>
      </c>
    </row>
    <row r="203" spans="1:17" s="445" customFormat="1" ht="27.6" customHeight="1" x14ac:dyDescent="0.3">
      <c r="A203" s="197"/>
      <c r="B203" s="197"/>
      <c r="C203" s="173"/>
      <c r="D203" s="36">
        <v>251197</v>
      </c>
      <c r="E203" s="36"/>
      <c r="F203" s="36"/>
      <c r="G203" s="36"/>
      <c r="H203" s="36"/>
      <c r="I203" s="36"/>
      <c r="J203" s="36"/>
      <c r="K203" s="36"/>
      <c r="L203" s="45"/>
      <c r="M203" s="45"/>
      <c r="N203" s="45"/>
      <c r="O203" s="45"/>
      <c r="P203" s="37" t="s">
        <v>339</v>
      </c>
      <c r="Q203" s="172"/>
    </row>
    <row r="204" spans="1:17" s="445" customFormat="1" ht="27.6" customHeight="1" x14ac:dyDescent="0.3">
      <c r="A204" s="197" t="s">
        <v>4085</v>
      </c>
      <c r="B204" s="197" t="s">
        <v>396</v>
      </c>
      <c r="C204" s="173" t="s">
        <v>1139</v>
      </c>
      <c r="D204" s="37">
        <v>14.6</v>
      </c>
      <c r="E204" s="37">
        <v>13.6</v>
      </c>
      <c r="F204" s="37">
        <v>12.7</v>
      </c>
      <c r="G204" s="37">
        <v>13.4</v>
      </c>
      <c r="H204" s="37">
        <v>12.6</v>
      </c>
      <c r="I204" s="37" t="s">
        <v>3163</v>
      </c>
      <c r="J204" s="37">
        <v>8.3000000000000007</v>
      </c>
      <c r="K204" s="37">
        <v>8.9</v>
      </c>
      <c r="L204" s="38">
        <v>9.1999999999999993</v>
      </c>
      <c r="M204" s="38">
        <v>8.1999999999999993</v>
      </c>
      <c r="N204" s="38">
        <v>8.4</v>
      </c>
      <c r="O204" s="319"/>
      <c r="P204" s="37" t="s">
        <v>340</v>
      </c>
      <c r="Q204" s="172" t="s">
        <v>3491</v>
      </c>
    </row>
    <row r="205" spans="1:17" s="445" customFormat="1" ht="27.6" customHeight="1" x14ac:dyDescent="0.3">
      <c r="A205" s="197"/>
      <c r="B205" s="197"/>
      <c r="C205" s="173"/>
      <c r="D205" s="38">
        <v>11.7</v>
      </c>
      <c r="E205" s="38">
        <v>10.6</v>
      </c>
      <c r="F205" s="38">
        <v>10.1</v>
      </c>
      <c r="G205" s="38">
        <v>10.6</v>
      </c>
      <c r="H205" s="38">
        <v>9.3000000000000007</v>
      </c>
      <c r="I205" s="37" t="s">
        <v>3163</v>
      </c>
      <c r="J205" s="37">
        <v>6.5</v>
      </c>
      <c r="K205" s="37">
        <v>6.6</v>
      </c>
      <c r="L205" s="38">
        <v>7.5316058866859308</v>
      </c>
      <c r="M205" s="38">
        <v>6.7</v>
      </c>
      <c r="N205" s="38">
        <v>6.7</v>
      </c>
      <c r="O205" s="458"/>
      <c r="P205" s="37" t="s">
        <v>397</v>
      </c>
      <c r="Q205" s="172"/>
    </row>
    <row r="206" spans="1:17" s="445" customFormat="1" ht="27.6" customHeight="1" x14ac:dyDescent="0.3">
      <c r="A206" s="197"/>
      <c r="B206" s="197"/>
      <c r="C206" s="173"/>
      <c r="D206" s="38">
        <v>2.9</v>
      </c>
      <c r="E206" s="38">
        <v>2.9</v>
      </c>
      <c r="F206" s="38">
        <v>2.6</v>
      </c>
      <c r="G206" s="38">
        <v>2.9</v>
      </c>
      <c r="H206" s="38">
        <v>3.3</v>
      </c>
      <c r="I206" s="37" t="s">
        <v>3163</v>
      </c>
      <c r="J206" s="37">
        <v>1.7</v>
      </c>
      <c r="K206" s="37">
        <v>2.2999999999999998</v>
      </c>
      <c r="L206" s="38">
        <v>1.7</v>
      </c>
      <c r="M206" s="38">
        <v>1.5</v>
      </c>
      <c r="N206" s="38">
        <v>1.7</v>
      </c>
      <c r="O206" s="458"/>
      <c r="P206" s="37" t="s">
        <v>398</v>
      </c>
      <c r="Q206" s="172"/>
    </row>
    <row r="207" spans="1:17" s="445" customFormat="1" ht="27.6" customHeight="1" x14ac:dyDescent="0.3">
      <c r="A207" s="197"/>
      <c r="B207" s="197"/>
      <c r="C207" s="173"/>
      <c r="D207" s="37">
        <v>12.2</v>
      </c>
      <c r="E207" s="37">
        <v>10.8</v>
      </c>
      <c r="F207" s="37">
        <v>9.8000000000000007</v>
      </c>
      <c r="G207" s="37">
        <v>10.7</v>
      </c>
      <c r="H207" s="37">
        <v>10.1</v>
      </c>
      <c r="I207" s="37" t="s">
        <v>3163</v>
      </c>
      <c r="J207" s="37">
        <v>6.9</v>
      </c>
      <c r="K207" s="37">
        <v>7.2</v>
      </c>
      <c r="L207" s="38">
        <v>6.8</v>
      </c>
      <c r="M207" s="38">
        <v>6.1</v>
      </c>
      <c r="N207" s="38">
        <v>6.1</v>
      </c>
      <c r="O207" s="319"/>
      <c r="P207" s="37" t="s">
        <v>342</v>
      </c>
      <c r="Q207" s="172"/>
    </row>
    <row r="208" spans="1:17" s="445" customFormat="1" ht="27.6" customHeight="1" x14ac:dyDescent="0.3">
      <c r="A208" s="197"/>
      <c r="B208" s="197"/>
      <c r="C208" s="173"/>
      <c r="D208" s="38">
        <v>22</v>
      </c>
      <c r="E208" s="38">
        <v>22.5</v>
      </c>
      <c r="F208" s="38">
        <v>22.7</v>
      </c>
      <c r="G208" s="38">
        <v>23.2</v>
      </c>
      <c r="H208" s="38">
        <v>22.7</v>
      </c>
      <c r="I208" s="37" t="s">
        <v>3163</v>
      </c>
      <c r="J208" s="37">
        <v>12.4</v>
      </c>
      <c r="K208" s="37">
        <v>15.6</v>
      </c>
      <c r="L208" s="38">
        <v>18.356150017442936</v>
      </c>
      <c r="M208" s="38">
        <v>17.100000000000001</v>
      </c>
      <c r="N208" s="38">
        <v>18.3</v>
      </c>
      <c r="O208" s="458"/>
      <c r="P208" s="37" t="s">
        <v>343</v>
      </c>
      <c r="Q208" s="172"/>
    </row>
    <row r="209" spans="1:17" s="445" customFormat="1" ht="27.6" customHeight="1" x14ac:dyDescent="0.3">
      <c r="A209" s="16" t="s">
        <v>4086</v>
      </c>
      <c r="B209" s="16" t="s">
        <v>3821</v>
      </c>
      <c r="C209" s="37"/>
      <c r="D209" s="38"/>
      <c r="E209" s="38"/>
      <c r="F209" s="38"/>
      <c r="G209" s="38"/>
      <c r="H209" s="38"/>
      <c r="I209" s="37"/>
      <c r="J209" s="37"/>
      <c r="K209" s="37">
        <v>2.9</v>
      </c>
      <c r="L209" s="38">
        <v>2.7</v>
      </c>
      <c r="M209" s="38">
        <v>2.6</v>
      </c>
      <c r="N209" s="38">
        <v>2.2999999999999998</v>
      </c>
      <c r="O209" s="458"/>
      <c r="P209" s="37" t="s">
        <v>340</v>
      </c>
      <c r="Q209" s="39" t="s">
        <v>3827</v>
      </c>
    </row>
    <row r="210" spans="1:17" s="445" customFormat="1" ht="27.6" customHeight="1" x14ac:dyDescent="0.3">
      <c r="A210" s="16" t="s">
        <v>4088</v>
      </c>
      <c r="B210" s="16" t="s">
        <v>3822</v>
      </c>
      <c r="C210" s="37"/>
      <c r="D210" s="36">
        <v>15910</v>
      </c>
      <c r="E210" s="36">
        <v>20380</v>
      </c>
      <c r="F210" s="36">
        <v>22095</v>
      </c>
      <c r="G210" s="36">
        <v>22945</v>
      </c>
      <c r="H210" s="36">
        <v>22129</v>
      </c>
      <c r="I210" s="36">
        <v>21768</v>
      </c>
      <c r="J210" s="36">
        <v>20455</v>
      </c>
      <c r="K210" s="36">
        <v>21898</v>
      </c>
      <c r="L210" s="36">
        <v>21973</v>
      </c>
      <c r="M210" s="36">
        <v>17991</v>
      </c>
      <c r="N210" s="36">
        <v>16687</v>
      </c>
      <c r="O210" s="458"/>
      <c r="P210" s="37" t="s">
        <v>339</v>
      </c>
      <c r="Q210" s="39" t="s">
        <v>3828</v>
      </c>
    </row>
    <row r="211" spans="1:17" s="445" customFormat="1" ht="27.6" customHeight="1" x14ac:dyDescent="0.3">
      <c r="A211" s="16" t="s">
        <v>4087</v>
      </c>
      <c r="B211" s="16" t="s">
        <v>3823</v>
      </c>
      <c r="C211" s="37"/>
      <c r="D211" s="36">
        <v>841</v>
      </c>
      <c r="E211" s="36">
        <v>1035</v>
      </c>
      <c r="F211" s="74">
        <v>1156</v>
      </c>
      <c r="G211" s="74">
        <v>1310</v>
      </c>
      <c r="H211" s="74">
        <v>1397</v>
      </c>
      <c r="I211" s="74">
        <v>1281</v>
      </c>
      <c r="J211" s="74">
        <v>1154</v>
      </c>
      <c r="K211" s="74">
        <v>1419</v>
      </c>
      <c r="L211" s="74">
        <v>1607</v>
      </c>
      <c r="M211" s="74">
        <v>1339</v>
      </c>
      <c r="N211" s="36">
        <v>1078</v>
      </c>
      <c r="O211" s="458"/>
      <c r="P211" s="37" t="s">
        <v>339</v>
      </c>
      <c r="Q211" s="39" t="s">
        <v>3829</v>
      </c>
    </row>
    <row r="212" spans="1:17" s="445" customFormat="1" ht="27.6" customHeight="1" x14ac:dyDescent="0.3">
      <c r="A212" s="16" t="s">
        <v>4089</v>
      </c>
      <c r="B212" s="16" t="s">
        <v>3824</v>
      </c>
      <c r="C212" s="37"/>
      <c r="D212" s="36">
        <v>41185</v>
      </c>
      <c r="E212" s="36">
        <v>52285</v>
      </c>
      <c r="F212" s="74">
        <v>54429</v>
      </c>
      <c r="G212" s="74">
        <v>56207</v>
      </c>
      <c r="H212" s="36">
        <v>54915</v>
      </c>
      <c r="I212" s="36">
        <v>50907</v>
      </c>
      <c r="J212" s="36">
        <v>46394</v>
      </c>
      <c r="K212" s="36">
        <v>47196</v>
      </c>
      <c r="L212" s="36">
        <v>47936</v>
      </c>
      <c r="M212" s="36">
        <v>40953</v>
      </c>
      <c r="N212" s="36">
        <v>38227</v>
      </c>
      <c r="O212" s="458"/>
      <c r="P212" s="37" t="s">
        <v>339</v>
      </c>
      <c r="Q212" s="39" t="s">
        <v>3829</v>
      </c>
    </row>
    <row r="213" spans="1:17" s="445" customFormat="1" ht="27.6" customHeight="1" x14ac:dyDescent="0.3">
      <c r="A213" s="197" t="s">
        <v>4091</v>
      </c>
      <c r="B213" s="197" t="s">
        <v>3825</v>
      </c>
      <c r="C213" s="37"/>
      <c r="D213" s="36">
        <v>68</v>
      </c>
      <c r="E213" s="36">
        <v>65</v>
      </c>
      <c r="F213" s="36">
        <v>61</v>
      </c>
      <c r="G213" s="36">
        <v>60</v>
      </c>
      <c r="H213" s="36">
        <v>53</v>
      </c>
      <c r="I213" s="37" t="s">
        <v>3826</v>
      </c>
      <c r="J213" s="36">
        <v>39</v>
      </c>
      <c r="K213" s="36">
        <v>41</v>
      </c>
      <c r="L213" s="36">
        <v>41</v>
      </c>
      <c r="M213" s="36">
        <v>39</v>
      </c>
      <c r="N213" s="36">
        <v>40</v>
      </c>
      <c r="O213" s="458"/>
      <c r="P213" s="37" t="s">
        <v>340</v>
      </c>
      <c r="Q213" s="172" t="s">
        <v>3830</v>
      </c>
    </row>
    <row r="214" spans="1:17" s="445" customFormat="1" ht="27.6" customHeight="1" x14ac:dyDescent="0.3">
      <c r="A214" s="197"/>
      <c r="B214" s="197"/>
      <c r="C214" s="37"/>
      <c r="D214" s="36">
        <v>56</v>
      </c>
      <c r="E214" s="36">
        <v>52</v>
      </c>
      <c r="F214" s="36">
        <v>47</v>
      </c>
      <c r="G214" s="36">
        <v>46</v>
      </c>
      <c r="H214" s="36">
        <v>41</v>
      </c>
      <c r="I214" s="37" t="s">
        <v>3826</v>
      </c>
      <c r="J214" s="36">
        <v>32</v>
      </c>
      <c r="K214" s="36">
        <v>32</v>
      </c>
      <c r="L214" s="36">
        <v>32</v>
      </c>
      <c r="M214" s="36">
        <v>29</v>
      </c>
      <c r="N214" s="36">
        <v>28</v>
      </c>
      <c r="O214" s="458"/>
      <c r="P214" s="37" t="s">
        <v>342</v>
      </c>
      <c r="Q214" s="172"/>
    </row>
    <row r="215" spans="1:17" s="445" customFormat="1" ht="27.6" customHeight="1" x14ac:dyDescent="0.3">
      <c r="A215" s="197"/>
      <c r="B215" s="197"/>
      <c r="C215" s="37"/>
      <c r="D215" s="36">
        <v>109</v>
      </c>
      <c r="E215" s="36">
        <v>114</v>
      </c>
      <c r="F215" s="36">
        <v>118</v>
      </c>
      <c r="G215" s="36">
        <v>117</v>
      </c>
      <c r="H215" s="36">
        <v>109</v>
      </c>
      <c r="I215" s="37" t="s">
        <v>3826</v>
      </c>
      <c r="J215" s="464">
        <v>69</v>
      </c>
      <c r="K215" s="36">
        <v>80</v>
      </c>
      <c r="L215" s="36">
        <v>83</v>
      </c>
      <c r="M215" s="36">
        <v>86</v>
      </c>
      <c r="N215" s="36">
        <v>97</v>
      </c>
      <c r="O215" s="458"/>
      <c r="P215" s="37" t="s">
        <v>343</v>
      </c>
      <c r="Q215" s="172"/>
    </row>
    <row r="216" spans="1:17" s="445" customFormat="1" ht="27.6" customHeight="1" x14ac:dyDescent="0.3">
      <c r="A216" s="16" t="s">
        <v>4090</v>
      </c>
      <c r="B216" s="16" t="s">
        <v>399</v>
      </c>
      <c r="C216" s="37"/>
      <c r="D216" s="37" t="s">
        <v>393</v>
      </c>
      <c r="E216" s="37"/>
      <c r="F216" s="37"/>
      <c r="G216" s="37"/>
      <c r="H216" s="37"/>
      <c r="I216" s="37"/>
      <c r="J216" s="37"/>
      <c r="K216" s="37"/>
      <c r="L216" s="319"/>
      <c r="M216" s="319"/>
      <c r="N216" s="319"/>
      <c r="O216" s="319"/>
      <c r="P216" s="37" t="s">
        <v>394</v>
      </c>
      <c r="Q216" s="39" t="s">
        <v>636</v>
      </c>
    </row>
    <row r="217" spans="1:17" s="445" customFormat="1" ht="27.6" customHeight="1" x14ac:dyDescent="0.3">
      <c r="A217" s="197" t="s">
        <v>4092</v>
      </c>
      <c r="B217" s="197" t="s">
        <v>400</v>
      </c>
      <c r="C217" s="173"/>
      <c r="D217" s="71">
        <v>0.36</v>
      </c>
      <c r="E217" s="71"/>
      <c r="F217" s="71"/>
      <c r="G217" s="71"/>
      <c r="H217" s="71"/>
      <c r="I217" s="71"/>
      <c r="J217" s="71"/>
      <c r="K217" s="71"/>
      <c r="L217" s="465"/>
      <c r="M217" s="465"/>
      <c r="N217" s="465"/>
      <c r="O217" s="465"/>
      <c r="P217" s="37" t="s">
        <v>340</v>
      </c>
      <c r="Q217" s="172" t="s">
        <v>637</v>
      </c>
    </row>
    <row r="218" spans="1:17" s="445" customFormat="1" ht="27.6" customHeight="1" x14ac:dyDescent="0.3">
      <c r="A218" s="197"/>
      <c r="B218" s="197"/>
      <c r="C218" s="173"/>
      <c r="D218" s="36">
        <v>2861</v>
      </c>
      <c r="E218" s="36"/>
      <c r="F218" s="36"/>
      <c r="G218" s="36"/>
      <c r="H218" s="36"/>
      <c r="I218" s="36"/>
      <c r="J218" s="36"/>
      <c r="K218" s="36"/>
      <c r="L218" s="45"/>
      <c r="M218" s="45"/>
      <c r="N218" s="45"/>
      <c r="O218" s="45"/>
      <c r="P218" s="37" t="s">
        <v>339</v>
      </c>
      <c r="Q218" s="172"/>
    </row>
    <row r="219" spans="1:17" s="445" customFormat="1" ht="27.6" customHeight="1" x14ac:dyDescent="0.3">
      <c r="A219" s="16" t="s">
        <v>4093</v>
      </c>
      <c r="B219" s="16" t="s">
        <v>401</v>
      </c>
      <c r="C219" s="37"/>
      <c r="D219" s="37" t="s">
        <v>393</v>
      </c>
      <c r="E219" s="37"/>
      <c r="F219" s="37"/>
      <c r="G219" s="37"/>
      <c r="H219" s="37"/>
      <c r="I219" s="37"/>
      <c r="J219" s="37"/>
      <c r="K219" s="37"/>
      <c r="L219" s="319"/>
      <c r="M219" s="319"/>
      <c r="N219" s="319"/>
      <c r="O219" s="319"/>
      <c r="P219" s="37" t="s">
        <v>339</v>
      </c>
      <c r="Q219" s="39" t="s">
        <v>638</v>
      </c>
    </row>
    <row r="220" spans="1:17" s="449" customFormat="1" ht="27.6" customHeight="1" x14ac:dyDescent="0.3">
      <c r="A220" s="172" t="s">
        <v>402</v>
      </c>
      <c r="B220" s="172"/>
      <c r="C220" s="172"/>
      <c r="D220" s="172"/>
      <c r="E220" s="172"/>
      <c r="F220" s="172"/>
      <c r="G220" s="172"/>
      <c r="H220" s="172"/>
      <c r="I220" s="172"/>
      <c r="J220" s="172"/>
      <c r="K220" s="172"/>
      <c r="L220" s="172"/>
      <c r="M220" s="172"/>
      <c r="N220" s="172"/>
      <c r="O220" s="172"/>
      <c r="P220" s="172"/>
      <c r="Q220" s="172"/>
    </row>
    <row r="221" spans="1:17" s="445" customFormat="1" ht="27.6" customHeight="1" x14ac:dyDescent="0.3">
      <c r="A221" s="176" t="s">
        <v>3667</v>
      </c>
      <c r="B221" s="176"/>
      <c r="C221" s="176"/>
      <c r="D221" s="176"/>
      <c r="E221" s="176"/>
      <c r="F221" s="176"/>
      <c r="G221" s="176"/>
      <c r="H221" s="176"/>
      <c r="I221" s="176"/>
      <c r="J221" s="176"/>
      <c r="K221" s="176"/>
      <c r="L221" s="176"/>
      <c r="M221" s="176"/>
      <c r="N221" s="176"/>
      <c r="O221" s="176"/>
      <c r="P221" s="176"/>
      <c r="Q221" s="176"/>
    </row>
    <row r="222" spans="1:17" s="445" customFormat="1" ht="27.6" customHeight="1" x14ac:dyDescent="0.3">
      <c r="A222" s="202" t="s">
        <v>712</v>
      </c>
      <c r="B222" s="197" t="s">
        <v>1566</v>
      </c>
      <c r="C222" s="173" t="s">
        <v>1140</v>
      </c>
      <c r="D222" s="36">
        <v>1669</v>
      </c>
      <c r="E222" s="36">
        <v>1673</v>
      </c>
      <c r="F222" s="36">
        <v>1570</v>
      </c>
      <c r="G222" s="36">
        <v>1348</v>
      </c>
      <c r="H222" s="36">
        <v>1614</v>
      </c>
      <c r="I222" s="36">
        <v>1581</v>
      </c>
      <c r="J222" s="36">
        <v>817</v>
      </c>
      <c r="K222" s="36">
        <v>1128</v>
      </c>
      <c r="L222" s="36">
        <f>L223+L224</f>
        <v>1501</v>
      </c>
      <c r="M222" s="36">
        <f>M223+M224</f>
        <v>1448</v>
      </c>
      <c r="N222" s="36">
        <v>1333</v>
      </c>
      <c r="O222" s="36">
        <v>430</v>
      </c>
      <c r="P222" s="37" t="s">
        <v>339</v>
      </c>
      <c r="Q222" s="172" t="s">
        <v>3358</v>
      </c>
    </row>
    <row r="223" spans="1:17" s="445" customFormat="1" ht="27.6" customHeight="1" x14ac:dyDescent="0.3">
      <c r="A223" s="202"/>
      <c r="B223" s="197"/>
      <c r="C223" s="173"/>
      <c r="D223" s="36">
        <v>1354</v>
      </c>
      <c r="E223" s="36">
        <v>1323</v>
      </c>
      <c r="F223" s="36">
        <v>1233</v>
      </c>
      <c r="G223" s="36">
        <v>1079</v>
      </c>
      <c r="H223" s="36">
        <v>1315</v>
      </c>
      <c r="I223" s="36">
        <v>1288</v>
      </c>
      <c r="J223" s="36">
        <v>634</v>
      </c>
      <c r="K223" s="36">
        <v>921</v>
      </c>
      <c r="L223" s="36">
        <v>1204</v>
      </c>
      <c r="M223" s="36">
        <v>1130</v>
      </c>
      <c r="N223" s="36">
        <v>1042</v>
      </c>
      <c r="O223" s="36">
        <v>338</v>
      </c>
      <c r="P223" s="37" t="s">
        <v>386</v>
      </c>
      <c r="Q223" s="172"/>
    </row>
    <row r="224" spans="1:17" s="445" customFormat="1" ht="27.6" customHeight="1" x14ac:dyDescent="0.3">
      <c r="A224" s="202"/>
      <c r="B224" s="197"/>
      <c r="C224" s="173"/>
      <c r="D224" s="36">
        <v>315</v>
      </c>
      <c r="E224" s="36">
        <v>350</v>
      </c>
      <c r="F224" s="36">
        <v>337</v>
      </c>
      <c r="G224" s="36">
        <v>269</v>
      </c>
      <c r="H224" s="36">
        <v>299</v>
      </c>
      <c r="I224" s="36">
        <v>293</v>
      </c>
      <c r="J224" s="36">
        <v>183</v>
      </c>
      <c r="K224" s="36">
        <v>207</v>
      </c>
      <c r="L224" s="36">
        <v>297</v>
      </c>
      <c r="M224" s="36">
        <v>318</v>
      </c>
      <c r="N224" s="36">
        <v>291</v>
      </c>
      <c r="O224" s="36">
        <v>92</v>
      </c>
      <c r="P224" s="37" t="s">
        <v>350</v>
      </c>
      <c r="Q224" s="172"/>
    </row>
    <row r="225" spans="1:17" s="445" customFormat="1" ht="27.6" customHeight="1" x14ac:dyDescent="0.3">
      <c r="A225" s="202"/>
      <c r="B225" s="197"/>
      <c r="C225" s="173"/>
      <c r="D225" s="36">
        <v>527</v>
      </c>
      <c r="E225" s="36" t="s">
        <v>1107</v>
      </c>
      <c r="F225" s="36" t="s">
        <v>1107</v>
      </c>
      <c r="G225" s="36">
        <v>680</v>
      </c>
      <c r="H225" s="36">
        <v>696</v>
      </c>
      <c r="I225" s="36">
        <v>712</v>
      </c>
      <c r="J225" s="36">
        <v>476</v>
      </c>
      <c r="K225" s="36">
        <f>267+212</f>
        <v>479</v>
      </c>
      <c r="L225" s="466" t="s">
        <v>3326</v>
      </c>
      <c r="M225" s="466" t="s">
        <v>3327</v>
      </c>
      <c r="N225" s="466"/>
      <c r="O225" s="466"/>
      <c r="P225" s="37" t="s">
        <v>403</v>
      </c>
      <c r="Q225" s="172"/>
    </row>
    <row r="226" spans="1:17" s="445" customFormat="1" ht="27.6" customHeight="1" x14ac:dyDescent="0.3">
      <c r="A226" s="202"/>
      <c r="B226" s="197"/>
      <c r="C226" s="173"/>
      <c r="D226" s="36">
        <v>151</v>
      </c>
      <c r="E226" s="36" t="s">
        <v>1107</v>
      </c>
      <c r="F226" s="36" t="s">
        <v>1107</v>
      </c>
      <c r="G226" s="36">
        <v>185</v>
      </c>
      <c r="H226" s="36">
        <v>195</v>
      </c>
      <c r="I226" s="36">
        <v>198</v>
      </c>
      <c r="J226" s="36">
        <v>160</v>
      </c>
      <c r="K226" s="36">
        <f>80+81</f>
        <v>161</v>
      </c>
      <c r="L226" s="466" t="s">
        <v>3326</v>
      </c>
      <c r="M226" s="466" t="s">
        <v>3327</v>
      </c>
      <c r="N226" s="466"/>
      <c r="O226" s="466"/>
      <c r="P226" s="37" t="s">
        <v>404</v>
      </c>
      <c r="Q226" s="172"/>
    </row>
    <row r="227" spans="1:17" s="445" customFormat="1" ht="27.6" customHeight="1" x14ac:dyDescent="0.3">
      <c r="A227" s="202"/>
      <c r="B227" s="197"/>
      <c r="C227" s="173"/>
      <c r="D227" s="36">
        <v>114</v>
      </c>
      <c r="E227" s="36" t="s">
        <v>1107</v>
      </c>
      <c r="F227" s="36" t="s">
        <v>1107</v>
      </c>
      <c r="G227" s="36">
        <v>136</v>
      </c>
      <c r="H227" s="36">
        <v>141</v>
      </c>
      <c r="I227" s="36">
        <v>145</v>
      </c>
      <c r="J227" s="36">
        <v>119</v>
      </c>
      <c r="K227" s="36">
        <f>58+62</f>
        <v>120</v>
      </c>
      <c r="L227" s="466" t="s">
        <v>3326</v>
      </c>
      <c r="M227" s="466" t="s">
        <v>3327</v>
      </c>
      <c r="N227" s="466"/>
      <c r="O227" s="466"/>
      <c r="P227" s="37" t="s">
        <v>1284</v>
      </c>
      <c r="Q227" s="172"/>
    </row>
    <row r="228" spans="1:17" s="445" customFormat="1" ht="27.6" customHeight="1" x14ac:dyDescent="0.3">
      <c r="A228" s="202"/>
      <c r="B228" s="197"/>
      <c r="C228" s="173"/>
      <c r="D228" s="36">
        <v>764</v>
      </c>
      <c r="E228" s="36" t="s">
        <v>1107</v>
      </c>
      <c r="F228" s="36" t="s">
        <v>1107</v>
      </c>
      <c r="G228" s="36">
        <v>1329</v>
      </c>
      <c r="H228" s="36">
        <v>1413</v>
      </c>
      <c r="I228" s="36">
        <v>1487</v>
      </c>
      <c r="J228" s="36">
        <v>796</v>
      </c>
      <c r="K228" s="36">
        <f>554+275</f>
        <v>829</v>
      </c>
      <c r="L228" s="466" t="s">
        <v>3326</v>
      </c>
      <c r="M228" s="466" t="s">
        <v>3327</v>
      </c>
      <c r="N228" s="466"/>
      <c r="O228" s="466"/>
      <c r="P228" s="37" t="s">
        <v>405</v>
      </c>
      <c r="Q228" s="172"/>
    </row>
    <row r="229" spans="1:17" s="445" customFormat="1" ht="27.6" customHeight="1" x14ac:dyDescent="0.3">
      <c r="A229" s="202"/>
      <c r="B229" s="197"/>
      <c r="C229" s="173"/>
      <c r="D229" s="36">
        <v>3718</v>
      </c>
      <c r="E229" s="36" t="s">
        <v>1107</v>
      </c>
      <c r="F229" s="36" t="s">
        <v>1107</v>
      </c>
      <c r="G229" s="36">
        <v>4492</v>
      </c>
      <c r="H229" s="36">
        <v>4805</v>
      </c>
      <c r="I229" s="36">
        <v>5023</v>
      </c>
      <c r="J229" s="36">
        <v>3546</v>
      </c>
      <c r="K229" s="36">
        <f>2715+943</f>
        <v>3658</v>
      </c>
      <c r="L229" s="466" t="s">
        <v>3326</v>
      </c>
      <c r="M229" s="466" t="s">
        <v>3327</v>
      </c>
      <c r="N229" s="466"/>
      <c r="O229" s="466"/>
      <c r="P229" s="37" t="s">
        <v>406</v>
      </c>
      <c r="Q229" s="172"/>
    </row>
    <row r="230" spans="1:17" s="445" customFormat="1" ht="27.6" customHeight="1" x14ac:dyDescent="0.3">
      <c r="A230" s="202"/>
      <c r="B230" s="197"/>
      <c r="C230" s="173"/>
      <c r="D230" s="36">
        <v>6290</v>
      </c>
      <c r="E230" s="36" t="s">
        <v>1107</v>
      </c>
      <c r="F230" s="36" t="s">
        <v>1107</v>
      </c>
      <c r="G230" s="36">
        <v>7443</v>
      </c>
      <c r="H230" s="36">
        <v>7880</v>
      </c>
      <c r="I230" s="36">
        <v>8164</v>
      </c>
      <c r="J230" s="36">
        <v>5925</v>
      </c>
      <c r="K230" s="36">
        <f>4757+1396</f>
        <v>6153</v>
      </c>
      <c r="L230" s="466" t="s">
        <v>3326</v>
      </c>
      <c r="M230" s="466" t="s">
        <v>3327</v>
      </c>
      <c r="N230" s="466"/>
      <c r="O230" s="466"/>
      <c r="P230" s="37" t="s">
        <v>1084</v>
      </c>
      <c r="Q230" s="172"/>
    </row>
    <row r="231" spans="1:17" s="445" customFormat="1" ht="27.6" customHeight="1" x14ac:dyDescent="0.3">
      <c r="A231" s="202"/>
      <c r="B231" s="197"/>
      <c r="C231" s="173"/>
      <c r="D231" s="36">
        <v>5987</v>
      </c>
      <c r="E231" s="36" t="s">
        <v>1107</v>
      </c>
      <c r="F231" s="36" t="s">
        <v>1107</v>
      </c>
      <c r="G231" s="36">
        <v>7212</v>
      </c>
      <c r="H231" s="36">
        <v>7535</v>
      </c>
      <c r="I231" s="36">
        <v>7829</v>
      </c>
      <c r="J231" s="36">
        <v>5899</v>
      </c>
      <c r="K231" s="36">
        <f>4711+1395</f>
        <v>6106</v>
      </c>
      <c r="L231" s="466" t="s">
        <v>3326</v>
      </c>
      <c r="M231" s="466" t="s">
        <v>3327</v>
      </c>
      <c r="N231" s="466"/>
      <c r="O231" s="466"/>
      <c r="P231" s="37" t="s">
        <v>407</v>
      </c>
      <c r="Q231" s="172"/>
    </row>
    <row r="232" spans="1:17" s="445" customFormat="1" ht="27.6" customHeight="1" x14ac:dyDescent="0.3">
      <c r="A232" s="202"/>
      <c r="B232" s="197"/>
      <c r="C232" s="173"/>
      <c r="D232" s="36">
        <v>4722</v>
      </c>
      <c r="E232" s="36" t="s">
        <v>1107</v>
      </c>
      <c r="F232" s="36" t="s">
        <v>1107</v>
      </c>
      <c r="G232" s="36">
        <v>5735</v>
      </c>
      <c r="H232" s="36">
        <v>6032</v>
      </c>
      <c r="I232" s="36">
        <v>6259</v>
      </c>
      <c r="J232" s="36">
        <v>4901</v>
      </c>
      <c r="K232" s="36">
        <f>3928+1127</f>
        <v>5055</v>
      </c>
      <c r="L232" s="466" t="s">
        <v>3326</v>
      </c>
      <c r="M232" s="466" t="s">
        <v>3327</v>
      </c>
      <c r="N232" s="466"/>
      <c r="O232" s="466"/>
      <c r="P232" s="37" t="s">
        <v>408</v>
      </c>
      <c r="Q232" s="172"/>
    </row>
    <row r="233" spans="1:17" s="445" customFormat="1" ht="27.6" customHeight="1" x14ac:dyDescent="0.3">
      <c r="A233" s="202"/>
      <c r="B233" s="197"/>
      <c r="C233" s="173"/>
      <c r="D233" s="36">
        <v>3269</v>
      </c>
      <c r="E233" s="36" t="s">
        <v>1107</v>
      </c>
      <c r="F233" s="36" t="s">
        <v>1107</v>
      </c>
      <c r="G233" s="36">
        <v>4017</v>
      </c>
      <c r="H233" s="36">
        <v>4242</v>
      </c>
      <c r="I233" s="36">
        <v>4424</v>
      </c>
      <c r="J233" s="36">
        <v>3568</v>
      </c>
      <c r="K233" s="36">
        <f>2777+895</f>
        <v>3672</v>
      </c>
      <c r="L233" s="466" t="s">
        <v>3326</v>
      </c>
      <c r="M233" s="466" t="s">
        <v>3327</v>
      </c>
      <c r="N233" s="466"/>
      <c r="O233" s="466"/>
      <c r="P233" s="37" t="s">
        <v>409</v>
      </c>
      <c r="Q233" s="172"/>
    </row>
    <row r="234" spans="1:17" s="445" customFormat="1" ht="27.6" customHeight="1" x14ac:dyDescent="0.3">
      <c r="A234" s="202"/>
      <c r="B234" s="197"/>
      <c r="C234" s="173"/>
      <c r="D234" s="36">
        <v>2076</v>
      </c>
      <c r="E234" s="36" t="s">
        <v>1107</v>
      </c>
      <c r="F234" s="36" t="s">
        <v>1107</v>
      </c>
      <c r="G234" s="36">
        <v>2687</v>
      </c>
      <c r="H234" s="36">
        <v>2832</v>
      </c>
      <c r="I234" s="36">
        <v>2946</v>
      </c>
      <c r="J234" s="36">
        <v>2437</v>
      </c>
      <c r="K234" s="36">
        <f>1944+603</f>
        <v>2547</v>
      </c>
      <c r="L234" s="466" t="s">
        <v>3326</v>
      </c>
      <c r="M234" s="466" t="s">
        <v>3327</v>
      </c>
      <c r="N234" s="466"/>
      <c r="O234" s="466"/>
      <c r="P234" s="37" t="s">
        <v>410</v>
      </c>
      <c r="Q234" s="172"/>
    </row>
    <row r="235" spans="1:17" s="445" customFormat="1" ht="27.6" customHeight="1" x14ac:dyDescent="0.3">
      <c r="A235" s="202"/>
      <c r="B235" s="197"/>
      <c r="C235" s="173"/>
      <c r="D235" s="36">
        <v>490</v>
      </c>
      <c r="E235" s="36" t="s">
        <v>1107</v>
      </c>
      <c r="F235" s="36" t="s">
        <v>1107</v>
      </c>
      <c r="G235" s="36">
        <v>683</v>
      </c>
      <c r="H235" s="36">
        <v>737</v>
      </c>
      <c r="I235" s="36">
        <v>785</v>
      </c>
      <c r="J235" s="36">
        <v>696</v>
      </c>
      <c r="K235" s="36">
        <v>733</v>
      </c>
      <c r="L235" s="466" t="s">
        <v>3326</v>
      </c>
      <c r="M235" s="466" t="s">
        <v>3327</v>
      </c>
      <c r="N235" s="466"/>
      <c r="O235" s="466"/>
      <c r="P235" s="37" t="s">
        <v>1285</v>
      </c>
      <c r="Q235" s="172"/>
    </row>
    <row r="236" spans="1:17" s="445" customFormat="1" ht="27.6" customHeight="1" x14ac:dyDescent="0.3">
      <c r="A236" s="18" t="s">
        <v>713</v>
      </c>
      <c r="B236" s="16" t="s">
        <v>411</v>
      </c>
      <c r="C236" s="37" t="s">
        <v>1140</v>
      </c>
      <c r="D236" s="36">
        <v>6514</v>
      </c>
      <c r="E236" s="36">
        <v>7644</v>
      </c>
      <c r="F236" s="36">
        <v>7500</v>
      </c>
      <c r="G236" s="36">
        <v>6762</v>
      </c>
      <c r="H236" s="36">
        <v>8298</v>
      </c>
      <c r="I236" s="36">
        <v>9739</v>
      </c>
      <c r="J236" s="36">
        <v>5822</v>
      </c>
      <c r="K236" s="36">
        <v>8749</v>
      </c>
      <c r="L236" s="36">
        <v>9842</v>
      </c>
      <c r="M236" s="36">
        <v>9838</v>
      </c>
      <c r="N236" s="36">
        <v>9027</v>
      </c>
      <c r="O236" s="36">
        <v>3224</v>
      </c>
      <c r="P236" s="37" t="s">
        <v>339</v>
      </c>
      <c r="Q236" s="39" t="s">
        <v>3642</v>
      </c>
    </row>
    <row r="237" spans="1:17" s="445" customFormat="1" ht="27.6" customHeight="1" x14ac:dyDescent="0.3">
      <c r="A237" s="18" t="s">
        <v>714</v>
      </c>
      <c r="B237" s="16" t="s">
        <v>412</v>
      </c>
      <c r="C237" s="37"/>
      <c r="D237" s="40">
        <v>0.22500000000000001</v>
      </c>
      <c r="E237" s="40">
        <v>0.186</v>
      </c>
      <c r="F237" s="40">
        <v>0.17399999999999999</v>
      </c>
      <c r="G237" s="40">
        <v>0.19600000000000001</v>
      </c>
      <c r="H237" s="40">
        <v>0.19</v>
      </c>
      <c r="I237" s="40">
        <v>0.191</v>
      </c>
      <c r="J237" s="40">
        <v>0.217</v>
      </c>
      <c r="K237" s="37">
        <v>21.7</v>
      </c>
      <c r="L237" s="43">
        <v>20.5</v>
      </c>
      <c r="M237" s="43">
        <v>19.7</v>
      </c>
      <c r="N237" s="43">
        <v>20.5</v>
      </c>
      <c r="O237" s="455"/>
      <c r="P237" s="37" t="s">
        <v>340</v>
      </c>
      <c r="Q237" s="39" t="s">
        <v>3513</v>
      </c>
    </row>
    <row r="238" spans="1:17" s="445" customFormat="1" ht="27.6" customHeight="1" x14ac:dyDescent="0.3">
      <c r="A238" s="18" t="s">
        <v>715</v>
      </c>
      <c r="B238" s="16" t="s">
        <v>413</v>
      </c>
      <c r="C238" s="37"/>
      <c r="D238" s="40">
        <v>0.65</v>
      </c>
      <c r="E238" s="40">
        <v>0.67900000000000005</v>
      </c>
      <c r="F238" s="40">
        <v>0.72699999999999998</v>
      </c>
      <c r="G238" s="40">
        <v>0.74299999999999999</v>
      </c>
      <c r="H238" s="40">
        <v>0.747</v>
      </c>
      <c r="I238" s="40">
        <v>0.753</v>
      </c>
      <c r="J238" s="38">
        <v>73.3</v>
      </c>
      <c r="K238" s="38">
        <v>73.099999999999994</v>
      </c>
      <c r="L238" s="38">
        <v>74.599999999999994</v>
      </c>
      <c r="M238" s="38">
        <v>74.2</v>
      </c>
      <c r="N238" s="38">
        <v>76.13946374192777</v>
      </c>
      <c r="O238" s="455"/>
      <c r="P238" s="37" t="s">
        <v>340</v>
      </c>
      <c r="Q238" s="39" t="s">
        <v>3492</v>
      </c>
    </row>
    <row r="239" spans="1:17" s="445" customFormat="1" ht="27.6" customHeight="1" x14ac:dyDescent="0.3">
      <c r="A239" s="18" t="s">
        <v>716</v>
      </c>
      <c r="B239" s="16" t="s">
        <v>414</v>
      </c>
      <c r="C239" s="37"/>
      <c r="D239" s="40">
        <v>0.82099999999999995</v>
      </c>
      <c r="E239" s="40">
        <v>0.84099999999999997</v>
      </c>
      <c r="F239" s="40">
        <v>0.83</v>
      </c>
      <c r="G239" s="40">
        <v>0.84399999999999997</v>
      </c>
      <c r="H239" s="40">
        <v>0.83899999999999997</v>
      </c>
      <c r="I239" s="38">
        <v>84.6</v>
      </c>
      <c r="J239" s="38">
        <v>83.4</v>
      </c>
      <c r="K239" s="38">
        <v>81.099999999999994</v>
      </c>
      <c r="L239" s="38">
        <v>86.2</v>
      </c>
      <c r="M239" s="38">
        <v>86</v>
      </c>
      <c r="N239" s="38">
        <v>84.714280837436533</v>
      </c>
      <c r="O239" s="458"/>
      <c r="P239" s="37" t="s">
        <v>340</v>
      </c>
      <c r="Q239" s="39" t="s">
        <v>3351</v>
      </c>
    </row>
    <row r="240" spans="1:17" s="445" customFormat="1" ht="27.6" customHeight="1" x14ac:dyDescent="0.3">
      <c r="A240" s="18" t="s">
        <v>717</v>
      </c>
      <c r="B240" s="16" t="s">
        <v>415</v>
      </c>
      <c r="C240" s="37" t="s">
        <v>1286</v>
      </c>
      <c r="D240" s="36">
        <v>1025</v>
      </c>
      <c r="E240" s="36">
        <v>1176</v>
      </c>
      <c r="F240" s="36">
        <v>1581</v>
      </c>
      <c r="G240" s="36">
        <v>1165</v>
      </c>
      <c r="H240" s="36">
        <v>1878</v>
      </c>
      <c r="I240" s="36">
        <v>1697</v>
      </c>
      <c r="J240" s="36">
        <v>824</v>
      </c>
      <c r="K240" s="36">
        <v>1242</v>
      </c>
      <c r="L240" s="36">
        <v>1837</v>
      </c>
      <c r="M240" s="36">
        <v>2211</v>
      </c>
      <c r="N240" s="36">
        <v>2227</v>
      </c>
      <c r="O240" s="36">
        <v>1156</v>
      </c>
      <c r="P240" s="37" t="s">
        <v>339</v>
      </c>
      <c r="Q240" s="39" t="s">
        <v>3644</v>
      </c>
    </row>
    <row r="241" spans="1:17" s="445" customFormat="1" ht="27.6" customHeight="1" x14ac:dyDescent="0.3">
      <c r="A241" s="18" t="s">
        <v>718</v>
      </c>
      <c r="B241" s="16" t="s">
        <v>416</v>
      </c>
      <c r="C241" s="37" t="s">
        <v>1141</v>
      </c>
      <c r="D241" s="36">
        <v>17234</v>
      </c>
      <c r="E241" s="36">
        <v>35816</v>
      </c>
      <c r="F241" s="36">
        <v>25187</v>
      </c>
      <c r="G241" s="36">
        <v>68290</v>
      </c>
      <c r="H241" s="36">
        <v>4698</v>
      </c>
      <c r="I241" s="36">
        <v>15287</v>
      </c>
      <c r="J241" s="36">
        <v>47933</v>
      </c>
      <c r="K241" s="36">
        <v>44791</v>
      </c>
      <c r="L241" s="36">
        <v>63216</v>
      </c>
      <c r="M241" s="36">
        <v>256641</v>
      </c>
      <c r="N241" s="36">
        <v>271531</v>
      </c>
      <c r="O241" s="36">
        <v>34939</v>
      </c>
      <c r="P241" s="37" t="s">
        <v>339</v>
      </c>
      <c r="Q241" s="39" t="s">
        <v>3645</v>
      </c>
    </row>
    <row r="242" spans="1:17" s="445" customFormat="1" ht="27.6" customHeight="1" x14ac:dyDescent="0.3">
      <c r="A242" s="18" t="s">
        <v>719</v>
      </c>
      <c r="B242" s="16" t="s">
        <v>3831</v>
      </c>
      <c r="C242" s="37"/>
      <c r="D242" s="36"/>
      <c r="E242" s="36"/>
      <c r="F242" s="36"/>
      <c r="G242" s="36"/>
      <c r="H242" s="36"/>
      <c r="I242" s="36"/>
      <c r="J242" s="36">
        <v>86</v>
      </c>
      <c r="K242" s="36">
        <v>43</v>
      </c>
      <c r="L242" s="36">
        <v>86</v>
      </c>
      <c r="M242" s="36">
        <v>444</v>
      </c>
      <c r="N242" s="36">
        <v>261</v>
      </c>
      <c r="O242" s="36">
        <v>49</v>
      </c>
      <c r="P242" s="37"/>
      <c r="Q242" s="39" t="s">
        <v>4003</v>
      </c>
    </row>
    <row r="243" spans="1:17" s="445" customFormat="1" ht="27.6" customHeight="1" x14ac:dyDescent="0.3">
      <c r="A243" s="18" t="s">
        <v>720</v>
      </c>
      <c r="B243" s="16" t="s">
        <v>1597</v>
      </c>
      <c r="C243" s="37" t="s">
        <v>1142</v>
      </c>
      <c r="D243" s="36">
        <v>1644.9</v>
      </c>
      <c r="E243" s="36">
        <v>1774.5</v>
      </c>
      <c r="F243" s="36">
        <v>1971.5</v>
      </c>
      <c r="G243" s="36">
        <v>2178.6999999999998</v>
      </c>
      <c r="H243" s="36">
        <v>1901.8</v>
      </c>
      <c r="I243" s="36">
        <v>2050</v>
      </c>
      <c r="J243" s="467">
        <v>804.15899999999999</v>
      </c>
      <c r="K243" s="467">
        <v>922.84199999999998</v>
      </c>
      <c r="L243" s="45">
        <v>1384639</v>
      </c>
      <c r="M243" s="45">
        <v>1601141</v>
      </c>
      <c r="N243" s="45">
        <v>1512203</v>
      </c>
      <c r="O243" s="45"/>
      <c r="P243" s="37" t="s">
        <v>339</v>
      </c>
      <c r="Q243" s="39" t="s">
        <v>3643</v>
      </c>
    </row>
    <row r="244" spans="1:17" s="445" customFormat="1" ht="27.6" customHeight="1" x14ac:dyDescent="0.3">
      <c r="A244" s="18" t="s">
        <v>721</v>
      </c>
      <c r="B244" s="16" t="s">
        <v>417</v>
      </c>
      <c r="C244" s="37"/>
      <c r="D244" s="36">
        <v>27375</v>
      </c>
      <c r="E244" s="36">
        <v>27299</v>
      </c>
      <c r="F244" s="36">
        <v>27217</v>
      </c>
      <c r="G244" s="36">
        <v>27174</v>
      </c>
      <c r="H244" s="36">
        <v>31421</v>
      </c>
      <c r="I244" s="36">
        <v>31730</v>
      </c>
      <c r="J244" s="36">
        <v>23755</v>
      </c>
      <c r="K244" s="36">
        <v>25592</v>
      </c>
      <c r="L244" s="36">
        <v>28339</v>
      </c>
      <c r="M244" s="36">
        <v>31471</v>
      </c>
      <c r="N244" s="36">
        <v>30384</v>
      </c>
      <c r="O244" s="45"/>
      <c r="P244" s="37" t="s">
        <v>339</v>
      </c>
      <c r="Q244" s="39" t="s">
        <v>3643</v>
      </c>
    </row>
    <row r="245" spans="1:17" s="445" customFormat="1" ht="27.6" customHeight="1" x14ac:dyDescent="0.3">
      <c r="A245" s="18" t="s">
        <v>722</v>
      </c>
      <c r="B245" s="16" t="s">
        <v>418</v>
      </c>
      <c r="C245" s="37"/>
      <c r="D245" s="36">
        <v>17113</v>
      </c>
      <c r="E245" s="36">
        <v>16927</v>
      </c>
      <c r="F245" s="36">
        <v>16747</v>
      </c>
      <c r="G245" s="36">
        <v>16873</v>
      </c>
      <c r="H245" s="36">
        <v>18403</v>
      </c>
      <c r="I245" s="36">
        <v>18803</v>
      </c>
      <c r="J245" s="36">
        <v>14645</v>
      </c>
      <c r="K245" s="36">
        <v>15468</v>
      </c>
      <c r="L245" s="36">
        <v>16642</v>
      </c>
      <c r="M245" s="36">
        <v>18486</v>
      </c>
      <c r="N245" s="36">
        <v>20909</v>
      </c>
      <c r="O245" s="45"/>
      <c r="P245" s="37" t="s">
        <v>339</v>
      </c>
      <c r="Q245" s="39" t="s">
        <v>3643</v>
      </c>
    </row>
    <row r="246" spans="1:17" s="445" customFormat="1" ht="27.6" customHeight="1" x14ac:dyDescent="0.3">
      <c r="A246" s="18" t="s">
        <v>723</v>
      </c>
      <c r="B246" s="16" t="s">
        <v>3832</v>
      </c>
      <c r="C246" s="37" t="s">
        <v>1142</v>
      </c>
      <c r="D246" s="36">
        <v>31461</v>
      </c>
      <c r="E246" s="36">
        <v>30988</v>
      </c>
      <c r="F246" s="36">
        <v>31079</v>
      </c>
      <c r="G246" s="36">
        <v>31120</v>
      </c>
      <c r="H246" s="36">
        <v>32642</v>
      </c>
      <c r="I246" s="36">
        <v>32970</v>
      </c>
      <c r="J246" s="36">
        <v>24581</v>
      </c>
      <c r="K246" s="36">
        <v>26437</v>
      </c>
      <c r="L246" s="36">
        <v>29541</v>
      </c>
      <c r="M246" s="36">
        <v>33113</v>
      </c>
      <c r="N246" s="36">
        <v>33049</v>
      </c>
      <c r="O246" s="45"/>
      <c r="P246" s="37" t="s">
        <v>339</v>
      </c>
      <c r="Q246" s="39" t="s">
        <v>3643</v>
      </c>
    </row>
    <row r="247" spans="1:17" s="445" customFormat="1" ht="27.6" customHeight="1" x14ac:dyDescent="0.3">
      <c r="A247" s="18" t="s">
        <v>3833</v>
      </c>
      <c r="B247" s="16" t="s">
        <v>3834</v>
      </c>
      <c r="C247" s="37"/>
      <c r="D247" s="48">
        <v>88.8</v>
      </c>
      <c r="E247" s="48">
        <v>87.6</v>
      </c>
      <c r="F247" s="48">
        <v>86.4</v>
      </c>
      <c r="G247" s="48">
        <v>85.4</v>
      </c>
      <c r="H247" s="48">
        <v>97.7</v>
      </c>
      <c r="I247" s="48">
        <v>97.6</v>
      </c>
      <c r="J247" s="48">
        <v>72.8</v>
      </c>
      <c r="K247" s="48">
        <v>77.7</v>
      </c>
      <c r="L247" s="48">
        <v>85.2</v>
      </c>
      <c r="M247" s="48">
        <v>93.5</v>
      </c>
      <c r="N247" s="48">
        <v>89.1</v>
      </c>
      <c r="O247" s="45"/>
      <c r="P247" s="37"/>
      <c r="Q247" s="39" t="s">
        <v>3643</v>
      </c>
    </row>
    <row r="248" spans="1:17" s="445" customFormat="1" ht="27.6" customHeight="1" x14ac:dyDescent="0.3">
      <c r="A248" s="18" t="s">
        <v>3835</v>
      </c>
      <c r="B248" s="16" t="s">
        <v>3836</v>
      </c>
      <c r="C248" s="37"/>
      <c r="D248" s="48">
        <v>102.1</v>
      </c>
      <c r="E248" s="48">
        <v>99.5</v>
      </c>
      <c r="F248" s="48">
        <v>98.7</v>
      </c>
      <c r="G248" s="48">
        <v>97.8</v>
      </c>
      <c r="H248" s="48">
        <v>101.5</v>
      </c>
      <c r="I248" s="48">
        <v>101.4</v>
      </c>
      <c r="J248" s="48">
        <v>75.3</v>
      </c>
      <c r="K248" s="48">
        <v>80</v>
      </c>
      <c r="L248" s="48">
        <v>88.9</v>
      </c>
      <c r="M248" s="48">
        <v>97.9</v>
      </c>
      <c r="N248" s="48">
        <v>96.9</v>
      </c>
      <c r="O248" s="45"/>
      <c r="P248" s="37"/>
      <c r="Q248" s="39" t="s">
        <v>3643</v>
      </c>
    </row>
    <row r="249" spans="1:17" s="445" customFormat="1" ht="27.6" customHeight="1" x14ac:dyDescent="0.3">
      <c r="A249" s="18" t="s">
        <v>3837</v>
      </c>
      <c r="B249" s="16" t="s">
        <v>3838</v>
      </c>
      <c r="C249" s="37"/>
      <c r="D249" s="48">
        <v>3.7</v>
      </c>
      <c r="E249" s="48">
        <v>3.7</v>
      </c>
      <c r="F249" s="48">
        <v>4</v>
      </c>
      <c r="G249" s="48">
        <v>3.8</v>
      </c>
      <c r="H249" s="48">
        <v>4.2</v>
      </c>
      <c r="I249" s="48">
        <v>4.4000000000000004</v>
      </c>
      <c r="J249" s="48">
        <v>5.2</v>
      </c>
      <c r="K249" s="48">
        <v>4.8</v>
      </c>
      <c r="L249" s="48">
        <v>5.5</v>
      </c>
      <c r="M249" s="48">
        <v>5.7</v>
      </c>
      <c r="N249" s="48">
        <v>6</v>
      </c>
      <c r="O249" s="45"/>
      <c r="P249" s="37"/>
      <c r="Q249" s="39" t="s">
        <v>3643</v>
      </c>
    </row>
    <row r="250" spans="1:17" s="445" customFormat="1" ht="27.6" customHeight="1" x14ac:dyDescent="0.3">
      <c r="A250" s="18" t="s">
        <v>3839</v>
      </c>
      <c r="B250" s="16" t="s">
        <v>3840</v>
      </c>
      <c r="C250" s="37"/>
      <c r="D250" s="36"/>
      <c r="E250" s="36"/>
      <c r="F250" s="36"/>
      <c r="G250" s="36"/>
      <c r="H250" s="36">
        <v>1679</v>
      </c>
      <c r="I250" s="36">
        <v>1464</v>
      </c>
      <c r="J250" s="36">
        <v>1205</v>
      </c>
      <c r="K250" s="36">
        <v>1256</v>
      </c>
      <c r="L250" s="36">
        <v>1211</v>
      </c>
      <c r="M250" s="36">
        <v>1424</v>
      </c>
      <c r="N250" s="36">
        <v>1456</v>
      </c>
      <c r="O250" s="45"/>
      <c r="P250" s="37" t="s">
        <v>339</v>
      </c>
      <c r="Q250" s="39" t="s">
        <v>3643</v>
      </c>
    </row>
    <row r="251" spans="1:17" s="445" customFormat="1" ht="27.6" customHeight="1" x14ac:dyDescent="0.3">
      <c r="A251" s="18" t="s">
        <v>3841</v>
      </c>
      <c r="B251" s="16" t="s">
        <v>1203</v>
      </c>
      <c r="C251" s="37"/>
      <c r="D251" s="36" t="s">
        <v>393</v>
      </c>
      <c r="E251" s="36"/>
      <c r="F251" s="36"/>
      <c r="G251" s="36"/>
      <c r="H251" s="36"/>
      <c r="I251" s="36"/>
      <c r="J251" s="36"/>
      <c r="K251" s="36"/>
      <c r="L251" s="45"/>
      <c r="M251" s="45"/>
      <c r="N251" s="45"/>
      <c r="O251" s="45"/>
      <c r="P251" s="37" t="s">
        <v>339</v>
      </c>
      <c r="Q251" s="39" t="s">
        <v>639</v>
      </c>
    </row>
    <row r="252" spans="1:17" s="449" customFormat="1" ht="27.6" customHeight="1" x14ac:dyDescent="0.3">
      <c r="A252" s="172" t="s">
        <v>419</v>
      </c>
      <c r="B252" s="172"/>
      <c r="C252" s="172"/>
      <c r="D252" s="172"/>
      <c r="E252" s="172"/>
      <c r="F252" s="172"/>
      <c r="G252" s="172"/>
      <c r="H252" s="172"/>
      <c r="I252" s="172"/>
      <c r="J252" s="172"/>
      <c r="K252" s="172"/>
      <c r="L252" s="172"/>
      <c r="M252" s="172"/>
      <c r="N252" s="172"/>
      <c r="O252" s="172"/>
      <c r="P252" s="172"/>
      <c r="Q252" s="172"/>
    </row>
    <row r="253" spans="1:17" s="449" customFormat="1" ht="27.6" customHeight="1" x14ac:dyDescent="0.3">
      <c r="A253" s="176" t="s">
        <v>3668</v>
      </c>
      <c r="B253" s="176"/>
      <c r="C253" s="176"/>
      <c r="D253" s="176"/>
      <c r="E253" s="176"/>
      <c r="F253" s="176"/>
      <c r="G253" s="176"/>
      <c r="H253" s="176"/>
      <c r="I253" s="176"/>
      <c r="J253" s="176"/>
      <c r="K253" s="176"/>
      <c r="L253" s="176"/>
      <c r="M253" s="176"/>
      <c r="N253" s="176"/>
      <c r="O253" s="176"/>
      <c r="P253" s="176"/>
      <c r="Q253" s="176"/>
    </row>
    <row r="254" spans="1:17" s="445" customFormat="1" ht="27.6" customHeight="1" x14ac:dyDescent="0.3">
      <c r="A254" s="16" t="s">
        <v>724</v>
      </c>
      <c r="B254" s="16" t="s">
        <v>420</v>
      </c>
      <c r="C254" s="37" t="s">
        <v>1143</v>
      </c>
      <c r="D254" s="37" t="s">
        <v>393</v>
      </c>
      <c r="E254" s="36">
        <v>859055</v>
      </c>
      <c r="F254" s="36">
        <v>980660</v>
      </c>
      <c r="G254" s="36">
        <v>1037238</v>
      </c>
      <c r="H254" s="36">
        <v>1365160</v>
      </c>
      <c r="I254" s="60"/>
      <c r="J254" s="37"/>
      <c r="K254" s="36">
        <v>1370588</v>
      </c>
      <c r="L254" s="36">
        <v>1844676</v>
      </c>
      <c r="M254" s="36">
        <v>1844676</v>
      </c>
      <c r="N254" s="36">
        <v>1448921</v>
      </c>
      <c r="O254" s="36"/>
      <c r="P254" s="37" t="s">
        <v>339</v>
      </c>
      <c r="Q254" s="39" t="s">
        <v>3443</v>
      </c>
    </row>
    <row r="255" spans="1:17" s="445" customFormat="1" ht="27.6" customHeight="1" x14ac:dyDescent="0.3">
      <c r="A255" s="16" t="s">
        <v>4094</v>
      </c>
      <c r="B255" s="16" t="s">
        <v>421</v>
      </c>
      <c r="C255" s="37"/>
      <c r="D255" s="37" t="s">
        <v>393</v>
      </c>
      <c r="E255" s="36"/>
      <c r="F255" s="36"/>
      <c r="G255" s="36"/>
      <c r="H255" s="37"/>
      <c r="I255" s="37"/>
      <c r="J255" s="37"/>
      <c r="K255" s="37"/>
      <c r="L255" s="319"/>
      <c r="M255" s="319"/>
      <c r="N255" s="319"/>
      <c r="O255" s="319"/>
      <c r="P255" s="37" t="s">
        <v>339</v>
      </c>
      <c r="Q255" s="39" t="s">
        <v>640</v>
      </c>
    </row>
    <row r="256" spans="1:17" s="445" customFormat="1" ht="27.6" customHeight="1" x14ac:dyDescent="0.3">
      <c r="A256" s="197" t="s">
        <v>725</v>
      </c>
      <c r="B256" s="197" t="s">
        <v>422</v>
      </c>
      <c r="C256" s="173" t="s">
        <v>1287</v>
      </c>
      <c r="D256" s="37">
        <v>54.8</v>
      </c>
      <c r="E256" s="37">
        <v>58.5</v>
      </c>
      <c r="F256" s="37" t="s">
        <v>1107</v>
      </c>
      <c r="G256" s="37">
        <v>52.5</v>
      </c>
      <c r="H256" s="37"/>
      <c r="I256" s="37"/>
      <c r="J256" s="37"/>
      <c r="K256" s="37"/>
      <c r="L256" s="37"/>
      <c r="M256" s="37"/>
      <c r="N256" s="37"/>
      <c r="O256" s="37"/>
      <c r="P256" s="37" t="s">
        <v>423</v>
      </c>
      <c r="Q256" s="172" t="s">
        <v>1184</v>
      </c>
    </row>
    <row r="257" spans="1:17" s="445" customFormat="1" ht="27.6" customHeight="1" x14ac:dyDescent="0.3">
      <c r="A257" s="197"/>
      <c r="B257" s="197"/>
      <c r="C257" s="173"/>
      <c r="D257" s="37">
        <v>67.099999999999994</v>
      </c>
      <c r="E257" s="37">
        <v>67.7</v>
      </c>
      <c r="F257" s="37" t="s">
        <v>1107</v>
      </c>
      <c r="G257" s="37">
        <v>62.8</v>
      </c>
      <c r="H257" s="37"/>
      <c r="I257" s="37"/>
      <c r="J257" s="37"/>
      <c r="K257" s="37"/>
      <c r="L257" s="37"/>
      <c r="M257" s="37"/>
      <c r="N257" s="37"/>
      <c r="O257" s="37"/>
      <c r="P257" s="37" t="s">
        <v>424</v>
      </c>
      <c r="Q257" s="172"/>
    </row>
    <row r="258" spans="1:17" s="445" customFormat="1" ht="27.6" customHeight="1" x14ac:dyDescent="0.3">
      <c r="A258" s="197"/>
      <c r="B258" s="197"/>
      <c r="C258" s="173"/>
      <c r="D258" s="37">
        <v>44.3</v>
      </c>
      <c r="E258" s="37">
        <v>50.8</v>
      </c>
      <c r="F258" s="37" t="s">
        <v>1107</v>
      </c>
      <c r="G258" s="37">
        <v>44.7</v>
      </c>
      <c r="H258" s="37"/>
      <c r="I258" s="37"/>
      <c r="J258" s="37"/>
      <c r="K258" s="37"/>
      <c r="L258" s="37"/>
      <c r="M258" s="37"/>
      <c r="N258" s="37"/>
      <c r="O258" s="37"/>
      <c r="P258" s="37" t="s">
        <v>425</v>
      </c>
      <c r="Q258" s="172"/>
    </row>
    <row r="259" spans="1:17" s="445" customFormat="1" ht="27.6" customHeight="1" x14ac:dyDescent="0.3">
      <c r="A259" s="197"/>
      <c r="B259" s="197"/>
      <c r="C259" s="173"/>
      <c r="D259" s="37">
        <v>82.1</v>
      </c>
      <c r="E259" s="37">
        <v>86.2</v>
      </c>
      <c r="F259" s="37" t="s">
        <v>1107</v>
      </c>
      <c r="G259" s="37">
        <v>79.2</v>
      </c>
      <c r="H259" s="37"/>
      <c r="I259" s="37"/>
      <c r="J259" s="37"/>
      <c r="K259" s="37"/>
      <c r="L259" s="37"/>
      <c r="M259" s="37"/>
      <c r="N259" s="37"/>
      <c r="O259" s="37"/>
      <c r="P259" s="37" t="s">
        <v>426</v>
      </c>
      <c r="Q259" s="172"/>
    </row>
    <row r="260" spans="1:17" s="445" customFormat="1" ht="27.6" customHeight="1" x14ac:dyDescent="0.3">
      <c r="A260" s="197"/>
      <c r="B260" s="197"/>
      <c r="C260" s="173"/>
      <c r="D260" s="37">
        <v>85.4</v>
      </c>
      <c r="E260" s="37">
        <v>87.8</v>
      </c>
      <c r="F260" s="37" t="s">
        <v>1107</v>
      </c>
      <c r="G260" s="37">
        <v>81.8</v>
      </c>
      <c r="H260" s="37"/>
      <c r="I260" s="37"/>
      <c r="J260" s="37"/>
      <c r="K260" s="37"/>
      <c r="L260" s="37"/>
      <c r="M260" s="37"/>
      <c r="N260" s="37"/>
      <c r="O260" s="37"/>
      <c r="P260" s="37" t="s">
        <v>427</v>
      </c>
      <c r="Q260" s="172"/>
    </row>
    <row r="261" spans="1:17" s="445" customFormat="1" ht="27.6" customHeight="1" x14ac:dyDescent="0.3">
      <c r="A261" s="197"/>
      <c r="B261" s="197"/>
      <c r="C261" s="173"/>
      <c r="D261" s="37">
        <v>79.2</v>
      </c>
      <c r="E261" s="37">
        <v>84.9</v>
      </c>
      <c r="F261" s="37" t="s">
        <v>1107</v>
      </c>
      <c r="G261" s="37">
        <v>77.2</v>
      </c>
      <c r="H261" s="37"/>
      <c r="I261" s="37"/>
      <c r="J261" s="37"/>
      <c r="K261" s="37"/>
      <c r="L261" s="37"/>
      <c r="M261" s="37"/>
      <c r="N261" s="37"/>
      <c r="O261" s="37"/>
      <c r="P261" s="37" t="s">
        <v>425</v>
      </c>
      <c r="Q261" s="172"/>
    </row>
    <row r="262" spans="1:17" s="445" customFormat="1" ht="27.6" customHeight="1" x14ac:dyDescent="0.3">
      <c r="A262" s="197"/>
      <c r="B262" s="197"/>
      <c r="C262" s="173"/>
      <c r="D262" s="37">
        <v>7.5</v>
      </c>
      <c r="E262" s="38">
        <v>8</v>
      </c>
      <c r="F262" s="37" t="s">
        <v>1107</v>
      </c>
      <c r="G262" s="37">
        <v>8.1</v>
      </c>
      <c r="H262" s="37"/>
      <c r="I262" s="37"/>
      <c r="J262" s="37"/>
      <c r="K262" s="37"/>
      <c r="L262" s="37"/>
      <c r="M262" s="37"/>
      <c r="N262" s="37"/>
      <c r="O262" s="37"/>
      <c r="P262" s="37" t="s">
        <v>428</v>
      </c>
      <c r="Q262" s="172"/>
    </row>
    <row r="263" spans="1:17" s="445" customFormat="1" ht="27.6" customHeight="1" x14ac:dyDescent="0.3">
      <c r="A263" s="197"/>
      <c r="B263" s="197"/>
      <c r="C263" s="173"/>
      <c r="D263" s="37">
        <v>13.8</v>
      </c>
      <c r="E263" s="38">
        <v>13</v>
      </c>
      <c r="F263" s="37" t="s">
        <v>1107</v>
      </c>
      <c r="G263" s="37">
        <v>15.5</v>
      </c>
      <c r="H263" s="37"/>
      <c r="I263" s="37"/>
      <c r="J263" s="37"/>
      <c r="K263" s="37"/>
      <c r="L263" s="37"/>
      <c r="M263" s="37"/>
      <c r="N263" s="37"/>
      <c r="O263" s="37"/>
      <c r="P263" s="37" t="s">
        <v>424</v>
      </c>
      <c r="Q263" s="172"/>
    </row>
    <row r="264" spans="1:17" s="445" customFormat="1" ht="27.6" customHeight="1" x14ac:dyDescent="0.3">
      <c r="A264" s="197"/>
      <c r="B264" s="197"/>
      <c r="C264" s="173"/>
      <c r="D264" s="37">
        <v>2.2000000000000002</v>
      </c>
      <c r="E264" s="37">
        <v>3.8</v>
      </c>
      <c r="F264" s="37" t="s">
        <v>1107</v>
      </c>
      <c r="G264" s="37">
        <v>2.6</v>
      </c>
      <c r="H264" s="37"/>
      <c r="I264" s="37"/>
      <c r="J264" s="37"/>
      <c r="K264" s="37"/>
      <c r="L264" s="37"/>
      <c r="M264" s="37"/>
      <c r="N264" s="37"/>
      <c r="O264" s="37"/>
      <c r="P264" s="37" t="s">
        <v>425</v>
      </c>
      <c r="Q264" s="172"/>
    </row>
    <row r="265" spans="1:17" s="445" customFormat="1" ht="27.6" customHeight="1" x14ac:dyDescent="0.3">
      <c r="A265" s="197"/>
      <c r="B265" s="197"/>
      <c r="C265" s="173"/>
      <c r="D265" s="37">
        <v>2.9</v>
      </c>
      <c r="E265" s="37">
        <v>2.5</v>
      </c>
      <c r="F265" s="37" t="s">
        <v>1107</v>
      </c>
      <c r="G265" s="38">
        <v>2</v>
      </c>
      <c r="H265" s="37"/>
      <c r="I265" s="37"/>
      <c r="J265" s="37"/>
      <c r="K265" s="37"/>
      <c r="L265" s="37"/>
      <c r="M265" s="37"/>
      <c r="N265" s="37"/>
      <c r="O265" s="37"/>
      <c r="P265" s="37" t="s">
        <v>429</v>
      </c>
      <c r="Q265" s="172"/>
    </row>
    <row r="266" spans="1:17" s="445" customFormat="1" ht="27.6" customHeight="1" x14ac:dyDescent="0.3">
      <c r="A266" s="197"/>
      <c r="B266" s="197"/>
      <c r="C266" s="173"/>
      <c r="D266" s="37">
        <v>5.3</v>
      </c>
      <c r="E266" s="37">
        <v>4.8</v>
      </c>
      <c r="F266" s="37" t="s">
        <v>1107</v>
      </c>
      <c r="G266" s="37">
        <v>4.0999999999999996</v>
      </c>
      <c r="H266" s="37"/>
      <c r="I266" s="37"/>
      <c r="J266" s="37"/>
      <c r="K266" s="37"/>
      <c r="L266" s="37"/>
      <c r="M266" s="37"/>
      <c r="N266" s="37"/>
      <c r="O266" s="37"/>
      <c r="P266" s="37" t="s">
        <v>424</v>
      </c>
      <c r="Q266" s="172"/>
    </row>
    <row r="267" spans="1:17" s="445" customFormat="1" ht="27.6" customHeight="1" x14ac:dyDescent="0.3">
      <c r="A267" s="197"/>
      <c r="B267" s="197"/>
      <c r="C267" s="173"/>
      <c r="D267" s="37">
        <v>0.8</v>
      </c>
      <c r="E267" s="37">
        <v>0.5</v>
      </c>
      <c r="F267" s="37" t="s">
        <v>1107</v>
      </c>
      <c r="G267" s="37">
        <v>0.4</v>
      </c>
      <c r="H267" s="37"/>
      <c r="I267" s="37"/>
      <c r="J267" s="37"/>
      <c r="K267" s="37"/>
      <c r="L267" s="37"/>
      <c r="M267" s="37"/>
      <c r="N267" s="37"/>
      <c r="O267" s="37"/>
      <c r="P267" s="37" t="s">
        <v>425</v>
      </c>
      <c r="Q267" s="172"/>
    </row>
    <row r="268" spans="1:17" s="445" customFormat="1" ht="27.6" customHeight="1" x14ac:dyDescent="0.3">
      <c r="A268" s="197"/>
      <c r="B268" s="197"/>
      <c r="C268" s="173"/>
      <c r="D268" s="37">
        <v>2.4</v>
      </c>
      <c r="E268" s="37">
        <v>2.2999999999999998</v>
      </c>
      <c r="F268" s="37" t="s">
        <v>1107</v>
      </c>
      <c r="G268" s="37">
        <v>1.6</v>
      </c>
      <c r="H268" s="37"/>
      <c r="I268" s="37"/>
      <c r="J268" s="37"/>
      <c r="K268" s="37"/>
      <c r="L268" s="37"/>
      <c r="M268" s="37"/>
      <c r="N268" s="37"/>
      <c r="O268" s="37"/>
      <c r="P268" s="37" t="s">
        <v>430</v>
      </c>
      <c r="Q268" s="172"/>
    </row>
    <row r="269" spans="1:17" s="445" customFormat="1" ht="27.6" customHeight="1" x14ac:dyDescent="0.3">
      <c r="A269" s="197"/>
      <c r="B269" s="197"/>
      <c r="C269" s="173"/>
      <c r="D269" s="37">
        <v>4.0999999999999996</v>
      </c>
      <c r="E269" s="37">
        <v>3.5</v>
      </c>
      <c r="F269" s="37" t="s">
        <v>1107</v>
      </c>
      <c r="G269" s="37">
        <v>3.2</v>
      </c>
      <c r="H269" s="37"/>
      <c r="I269" s="37"/>
      <c r="J269" s="37"/>
      <c r="K269" s="37"/>
      <c r="L269" s="37"/>
      <c r="M269" s="37"/>
      <c r="N269" s="37"/>
      <c r="O269" s="37"/>
      <c r="P269" s="37" t="s">
        <v>424</v>
      </c>
      <c r="Q269" s="172"/>
    </row>
    <row r="270" spans="1:17" s="445" customFormat="1" ht="27.6" customHeight="1" x14ac:dyDescent="0.3">
      <c r="A270" s="197"/>
      <c r="B270" s="197"/>
      <c r="C270" s="37"/>
      <c r="D270" s="37">
        <v>0.9</v>
      </c>
      <c r="E270" s="37">
        <v>1.2</v>
      </c>
      <c r="F270" s="37" t="s">
        <v>1107</v>
      </c>
      <c r="G270" s="37">
        <v>0.4</v>
      </c>
      <c r="H270" s="37"/>
      <c r="I270" s="37"/>
      <c r="J270" s="37"/>
      <c r="K270" s="37"/>
      <c r="L270" s="37"/>
      <c r="M270" s="37"/>
      <c r="N270" s="37"/>
      <c r="O270" s="37"/>
      <c r="P270" s="37" t="s">
        <v>425</v>
      </c>
      <c r="Q270" s="172"/>
    </row>
    <row r="271" spans="1:17" s="445" customFormat="1" ht="27.6" customHeight="1" x14ac:dyDescent="0.3">
      <c r="A271" s="197" t="s">
        <v>726</v>
      </c>
      <c r="B271" s="197" t="s">
        <v>1097</v>
      </c>
      <c r="C271" s="173" t="s">
        <v>1287</v>
      </c>
      <c r="D271" s="48">
        <v>56</v>
      </c>
      <c r="E271" s="48">
        <v>59.7</v>
      </c>
      <c r="F271" s="37" t="s">
        <v>1107</v>
      </c>
      <c r="G271" s="48">
        <v>46.6</v>
      </c>
      <c r="H271" s="48"/>
      <c r="I271" s="48"/>
      <c r="J271" s="48"/>
      <c r="K271" s="48"/>
      <c r="L271" s="48"/>
      <c r="M271" s="48"/>
      <c r="N271" s="48"/>
      <c r="O271" s="48"/>
      <c r="P271" s="37" t="s">
        <v>426</v>
      </c>
      <c r="Q271" s="172" t="s">
        <v>1184</v>
      </c>
    </row>
    <row r="272" spans="1:17" s="445" customFormat="1" ht="27.6" customHeight="1" x14ac:dyDescent="0.3">
      <c r="A272" s="197"/>
      <c r="B272" s="197"/>
      <c r="C272" s="173"/>
      <c r="D272" s="48">
        <v>32.799999999999997</v>
      </c>
      <c r="E272" s="48">
        <v>24.5</v>
      </c>
      <c r="F272" s="37" t="s">
        <v>1107</v>
      </c>
      <c r="G272" s="48">
        <v>20.2</v>
      </c>
      <c r="H272" s="48"/>
      <c r="I272" s="48"/>
      <c r="J272" s="48"/>
      <c r="K272" s="48"/>
      <c r="L272" s="48"/>
      <c r="M272" s="48"/>
      <c r="N272" s="48"/>
      <c r="O272" s="48"/>
      <c r="P272" s="37" t="s">
        <v>423</v>
      </c>
      <c r="Q272" s="172"/>
    </row>
    <row r="273" spans="1:17" s="445" customFormat="1" ht="27.6" customHeight="1" x14ac:dyDescent="0.3">
      <c r="A273" s="197"/>
      <c r="B273" s="197"/>
      <c r="C273" s="173"/>
      <c r="D273" s="48">
        <v>4</v>
      </c>
      <c r="E273" s="48">
        <v>3.5</v>
      </c>
      <c r="F273" s="37" t="s">
        <v>1107</v>
      </c>
      <c r="G273" s="48">
        <v>2.7</v>
      </c>
      <c r="H273" s="48"/>
      <c r="I273" s="48"/>
      <c r="J273" s="48"/>
      <c r="K273" s="48"/>
      <c r="L273" s="48"/>
      <c r="M273" s="48"/>
      <c r="N273" s="48"/>
      <c r="O273" s="48"/>
      <c r="P273" s="37" t="s">
        <v>428</v>
      </c>
      <c r="Q273" s="172"/>
    </row>
    <row r="274" spans="1:17" s="445" customFormat="1" ht="27.6" customHeight="1" x14ac:dyDescent="0.3">
      <c r="A274" s="197"/>
      <c r="B274" s="197"/>
      <c r="C274" s="173"/>
      <c r="D274" s="48">
        <v>1.8</v>
      </c>
      <c r="E274" s="48">
        <v>1</v>
      </c>
      <c r="F274" s="37" t="s">
        <v>1107</v>
      </c>
      <c r="G274" s="48">
        <v>0.2</v>
      </c>
      <c r="H274" s="48"/>
      <c r="I274" s="48"/>
      <c r="J274" s="48"/>
      <c r="K274" s="48"/>
      <c r="L274" s="48"/>
      <c r="M274" s="48"/>
      <c r="N274" s="48"/>
      <c r="O274" s="48"/>
      <c r="P274" s="37" t="s">
        <v>429</v>
      </c>
      <c r="Q274" s="172"/>
    </row>
    <row r="275" spans="1:17" s="445" customFormat="1" ht="27.6" customHeight="1" x14ac:dyDescent="0.3">
      <c r="A275" s="197"/>
      <c r="B275" s="197"/>
      <c r="C275" s="173"/>
      <c r="D275" s="48">
        <v>0.6</v>
      </c>
      <c r="E275" s="48">
        <v>1.4</v>
      </c>
      <c r="F275" s="37" t="s">
        <v>1107</v>
      </c>
      <c r="G275" s="48">
        <v>0.3</v>
      </c>
      <c r="H275" s="48"/>
      <c r="I275" s="48"/>
      <c r="J275" s="48"/>
      <c r="K275" s="48"/>
      <c r="L275" s="48"/>
      <c r="M275" s="48"/>
      <c r="N275" s="48"/>
      <c r="O275" s="48"/>
      <c r="P275" s="37" t="s">
        <v>430</v>
      </c>
      <c r="Q275" s="172"/>
    </row>
    <row r="276" spans="1:17" s="445" customFormat="1" ht="27.6" customHeight="1" x14ac:dyDescent="0.3">
      <c r="A276" s="197" t="s">
        <v>727</v>
      </c>
      <c r="B276" s="197" t="s">
        <v>431</v>
      </c>
      <c r="C276" s="173" t="s">
        <v>1287</v>
      </c>
      <c r="D276" s="48">
        <v>85.5</v>
      </c>
      <c r="E276" s="48">
        <v>87.3</v>
      </c>
      <c r="F276" s="37" t="s">
        <v>1107</v>
      </c>
      <c r="G276" s="48">
        <v>83.3</v>
      </c>
      <c r="H276" s="48"/>
      <c r="I276" s="48"/>
      <c r="J276" s="48"/>
      <c r="K276" s="48"/>
      <c r="L276" s="48"/>
      <c r="M276" s="48"/>
      <c r="N276" s="48"/>
      <c r="O276" s="48"/>
      <c r="P276" s="37" t="s">
        <v>426</v>
      </c>
      <c r="Q276" s="172" t="s">
        <v>1184</v>
      </c>
    </row>
    <row r="277" spans="1:17" s="445" customFormat="1" ht="27.6" customHeight="1" x14ac:dyDescent="0.3">
      <c r="A277" s="197"/>
      <c r="B277" s="197"/>
      <c r="C277" s="173"/>
      <c r="D277" s="48">
        <v>53.5</v>
      </c>
      <c r="E277" s="48">
        <v>58</v>
      </c>
      <c r="F277" s="37" t="s">
        <v>1107</v>
      </c>
      <c r="G277" s="48">
        <v>49.3</v>
      </c>
      <c r="H277" s="48"/>
      <c r="I277" s="48"/>
      <c r="J277" s="48"/>
      <c r="K277" s="48"/>
      <c r="L277" s="48"/>
      <c r="M277" s="48"/>
      <c r="N277" s="48"/>
      <c r="O277" s="48"/>
      <c r="P277" s="37" t="s">
        <v>423</v>
      </c>
      <c r="Q277" s="172"/>
    </row>
    <row r="278" spans="1:17" s="445" customFormat="1" ht="27.6" customHeight="1" x14ac:dyDescent="0.3">
      <c r="A278" s="197"/>
      <c r="B278" s="197"/>
      <c r="C278" s="173"/>
      <c r="D278" s="48">
        <v>10.5</v>
      </c>
      <c r="E278" s="48">
        <v>10.4</v>
      </c>
      <c r="F278" s="37" t="s">
        <v>1107</v>
      </c>
      <c r="G278" s="48">
        <v>10.6</v>
      </c>
      <c r="H278" s="48"/>
      <c r="I278" s="48"/>
      <c r="J278" s="48"/>
      <c r="K278" s="48"/>
      <c r="L278" s="48"/>
      <c r="M278" s="48"/>
      <c r="N278" s="48"/>
      <c r="O278" s="48"/>
      <c r="P278" s="37" t="s">
        <v>428</v>
      </c>
      <c r="Q278" s="172"/>
    </row>
    <row r="279" spans="1:17" s="445" customFormat="1" ht="27.6" customHeight="1" x14ac:dyDescent="0.3">
      <c r="A279" s="197"/>
      <c r="B279" s="197"/>
      <c r="C279" s="173"/>
      <c r="D279" s="48" t="s">
        <v>432</v>
      </c>
      <c r="E279" s="48">
        <v>3.6</v>
      </c>
      <c r="F279" s="37" t="s">
        <v>1107</v>
      </c>
      <c r="G279" s="48">
        <v>1.2</v>
      </c>
      <c r="H279" s="48"/>
      <c r="I279" s="48"/>
      <c r="J279" s="48"/>
      <c r="K279" s="48"/>
      <c r="L279" s="48"/>
      <c r="M279" s="48"/>
      <c r="N279" s="48"/>
      <c r="O279" s="48"/>
      <c r="P279" s="37" t="s">
        <v>429</v>
      </c>
      <c r="Q279" s="172"/>
    </row>
    <row r="280" spans="1:17" s="445" customFormat="1" ht="27.6" customHeight="1" x14ac:dyDescent="0.3">
      <c r="A280" s="197"/>
      <c r="B280" s="197"/>
      <c r="C280" s="173"/>
      <c r="D280" s="48">
        <v>2.8</v>
      </c>
      <c r="E280" s="48">
        <v>3.5</v>
      </c>
      <c r="F280" s="37" t="s">
        <v>1107</v>
      </c>
      <c r="G280" s="48">
        <v>1.4</v>
      </c>
      <c r="H280" s="48"/>
      <c r="I280" s="48"/>
      <c r="J280" s="48"/>
      <c r="K280" s="48"/>
      <c r="L280" s="48"/>
      <c r="M280" s="48"/>
      <c r="N280" s="48"/>
      <c r="O280" s="48"/>
      <c r="P280" s="37" t="s">
        <v>430</v>
      </c>
      <c r="Q280" s="172"/>
    </row>
    <row r="281" spans="1:17" s="445" customFormat="1" ht="27.6" customHeight="1" x14ac:dyDescent="0.3">
      <c r="A281" s="16" t="s">
        <v>728</v>
      </c>
      <c r="B281" s="16" t="s">
        <v>433</v>
      </c>
      <c r="C281" s="37"/>
      <c r="D281" s="50">
        <v>0.104</v>
      </c>
      <c r="E281" s="50">
        <v>9.5000000000000001E-2</v>
      </c>
      <c r="F281" s="50">
        <v>8.5999999999999993E-2</v>
      </c>
      <c r="G281" s="50">
        <v>8.6999999999999994E-2</v>
      </c>
      <c r="H281" s="50">
        <v>9.5000000000000001E-2</v>
      </c>
      <c r="I281" s="50">
        <v>0.10199999999999999</v>
      </c>
      <c r="J281" s="50">
        <v>0.10100000000000001</v>
      </c>
      <c r="K281" s="43">
        <v>9.8000000000000007</v>
      </c>
      <c r="L281" s="43">
        <v>10.8</v>
      </c>
      <c r="M281" s="43">
        <v>10.8</v>
      </c>
      <c r="N281" s="43">
        <v>10.9</v>
      </c>
      <c r="O281" s="468"/>
      <c r="P281" s="37" t="s">
        <v>340</v>
      </c>
      <c r="Q281" s="39" t="s">
        <v>3514</v>
      </c>
    </row>
    <row r="282" spans="1:17" s="445" customFormat="1" ht="27.6" customHeight="1" x14ac:dyDescent="0.3">
      <c r="A282" s="197" t="s">
        <v>729</v>
      </c>
      <c r="B282" s="197" t="s">
        <v>1209</v>
      </c>
      <c r="C282" s="173" t="s">
        <v>1144</v>
      </c>
      <c r="D282" s="50">
        <v>0.29649999999999999</v>
      </c>
      <c r="E282" s="50">
        <v>0.29499999999999998</v>
      </c>
      <c r="F282" s="50">
        <v>0.27700000000000002</v>
      </c>
      <c r="G282" s="43"/>
      <c r="H282" s="43"/>
      <c r="I282" s="43"/>
      <c r="J282" s="43"/>
      <c r="K282" s="43"/>
      <c r="L282" s="413"/>
      <c r="M282" s="413"/>
      <c r="N282" s="413"/>
      <c r="O282" s="413"/>
      <c r="P282" s="37" t="s">
        <v>340</v>
      </c>
      <c r="Q282" s="172" t="s">
        <v>1185</v>
      </c>
    </row>
    <row r="283" spans="1:17" s="445" customFormat="1" ht="27.6" customHeight="1" x14ac:dyDescent="0.3">
      <c r="A283" s="197"/>
      <c r="B283" s="197"/>
      <c r="C283" s="173"/>
      <c r="D283" s="50">
        <v>0.33929999999999999</v>
      </c>
      <c r="E283" s="50">
        <v>0.36099999999999999</v>
      </c>
      <c r="F283" s="50">
        <v>0.33200000000000002</v>
      </c>
      <c r="G283" s="66"/>
      <c r="H283" s="66"/>
      <c r="I283" s="66"/>
      <c r="J283" s="66"/>
      <c r="K283" s="66"/>
      <c r="L283" s="469"/>
      <c r="M283" s="469"/>
      <c r="N283" s="469"/>
      <c r="O283" s="469"/>
      <c r="P283" s="37" t="s">
        <v>342</v>
      </c>
      <c r="Q283" s="172"/>
    </row>
    <row r="284" spans="1:17" s="445" customFormat="1" ht="27.6" customHeight="1" x14ac:dyDescent="0.3">
      <c r="A284" s="197"/>
      <c r="B284" s="197"/>
      <c r="C284" s="173"/>
      <c r="D284" s="50">
        <v>0.18990000000000001</v>
      </c>
      <c r="E284" s="50">
        <v>0.191</v>
      </c>
      <c r="F284" s="50">
        <v>0.19600000000000001</v>
      </c>
      <c r="G284" s="66"/>
      <c r="H284" s="66"/>
      <c r="I284" s="66"/>
      <c r="J284" s="66"/>
      <c r="K284" s="66"/>
      <c r="L284" s="469"/>
      <c r="M284" s="469"/>
      <c r="N284" s="469"/>
      <c r="O284" s="469"/>
      <c r="P284" s="37" t="s">
        <v>343</v>
      </c>
      <c r="Q284" s="172"/>
    </row>
    <row r="285" spans="1:17" s="445" customFormat="1" ht="27.6" customHeight="1" x14ac:dyDescent="0.3">
      <c r="A285" s="16" t="s">
        <v>730</v>
      </c>
      <c r="B285" s="16" t="s">
        <v>434</v>
      </c>
      <c r="C285" s="37" t="s">
        <v>1144</v>
      </c>
      <c r="D285" s="50">
        <v>3.2000000000000001E-2</v>
      </c>
      <c r="E285" s="50">
        <v>2.9000000000000001E-2</v>
      </c>
      <c r="F285" s="50">
        <v>2.9000000000000001E-2</v>
      </c>
      <c r="G285" s="50">
        <v>3.3000000000000002E-2</v>
      </c>
      <c r="H285" s="50">
        <v>3.5999999999999997E-2</v>
      </c>
      <c r="I285" s="50">
        <v>3.9E-2</v>
      </c>
      <c r="J285" s="37">
        <v>4.5</v>
      </c>
      <c r="K285" s="37">
        <v>4.9000000000000004</v>
      </c>
      <c r="L285" s="43">
        <v>5.0999999999999996</v>
      </c>
      <c r="M285" s="43">
        <v>5.5</v>
      </c>
      <c r="N285" s="43">
        <v>5.3</v>
      </c>
      <c r="O285" s="468"/>
      <c r="P285" s="37" t="s">
        <v>340</v>
      </c>
      <c r="Q285" s="39" t="s">
        <v>3515</v>
      </c>
    </row>
    <row r="286" spans="1:17" s="445" customFormat="1" ht="27.6" customHeight="1" x14ac:dyDescent="0.3">
      <c r="A286" s="197" t="s">
        <v>731</v>
      </c>
      <c r="B286" s="197" t="s">
        <v>435</v>
      </c>
      <c r="C286" s="173"/>
      <c r="D286" s="50">
        <v>8.2000000000000003E-2</v>
      </c>
      <c r="E286" s="50">
        <v>8.5000000000000006E-2</v>
      </c>
      <c r="F286" s="50">
        <v>0.09</v>
      </c>
      <c r="G286" s="50"/>
      <c r="H286" s="50"/>
      <c r="I286" s="50"/>
      <c r="J286" s="50"/>
      <c r="K286" s="50"/>
      <c r="L286" s="468"/>
      <c r="M286" s="468"/>
      <c r="N286" s="468"/>
      <c r="O286" s="468"/>
      <c r="P286" s="37" t="s">
        <v>340</v>
      </c>
      <c r="Q286" s="172" t="s">
        <v>1185</v>
      </c>
    </row>
    <row r="287" spans="1:17" s="445" customFormat="1" ht="27.6" customHeight="1" x14ac:dyDescent="0.3">
      <c r="A287" s="197"/>
      <c r="B287" s="197"/>
      <c r="C287" s="173"/>
      <c r="D287" s="50">
        <v>0.1016</v>
      </c>
      <c r="E287" s="50">
        <v>0.121</v>
      </c>
      <c r="F287" s="50">
        <v>0.129</v>
      </c>
      <c r="G287" s="66"/>
      <c r="H287" s="66"/>
      <c r="I287" s="66"/>
      <c r="J287" s="66"/>
      <c r="K287" s="66"/>
      <c r="L287" s="470"/>
      <c r="M287" s="470"/>
      <c r="N287" s="470"/>
      <c r="O287" s="470"/>
      <c r="P287" s="37" t="s">
        <v>342</v>
      </c>
      <c r="Q287" s="172"/>
    </row>
    <row r="288" spans="1:17" s="445" customFormat="1" ht="27.6" customHeight="1" x14ac:dyDescent="0.3">
      <c r="A288" s="197"/>
      <c r="B288" s="197"/>
      <c r="C288" s="173"/>
      <c r="D288" s="50">
        <v>3.3399999999999999E-2</v>
      </c>
      <c r="E288" s="50">
        <v>2.8000000000000001E-2</v>
      </c>
      <c r="F288" s="50">
        <v>3.1E-2</v>
      </c>
      <c r="G288" s="66"/>
      <c r="H288" s="66"/>
      <c r="I288" s="66"/>
      <c r="J288" s="66"/>
      <c r="K288" s="66"/>
      <c r="L288" s="470"/>
      <c r="M288" s="470"/>
      <c r="N288" s="470"/>
      <c r="O288" s="470"/>
      <c r="P288" s="37" t="s">
        <v>343</v>
      </c>
      <c r="Q288" s="172"/>
    </row>
    <row r="289" spans="1:17" s="445" customFormat="1" ht="27.6" customHeight="1" x14ac:dyDescent="0.3">
      <c r="A289" s="16" t="s">
        <v>732</v>
      </c>
      <c r="B289" s="16" t="s">
        <v>436</v>
      </c>
      <c r="C289" s="37"/>
      <c r="D289" s="50">
        <v>0.54700000000000004</v>
      </c>
      <c r="E289" s="50">
        <v>0.53200000000000003</v>
      </c>
      <c r="F289" s="50">
        <v>0.53800000000000003</v>
      </c>
      <c r="G289" s="50">
        <v>0.57899999999999996</v>
      </c>
      <c r="H289" s="50">
        <v>0.6</v>
      </c>
      <c r="I289" s="50">
        <v>0.60099999999999998</v>
      </c>
      <c r="J289" s="37">
        <v>62.5</v>
      </c>
      <c r="K289" s="37">
        <v>62.7</v>
      </c>
      <c r="L289" s="43">
        <v>63.1</v>
      </c>
      <c r="M289" s="43">
        <v>61.3</v>
      </c>
      <c r="N289" s="43">
        <v>62.2</v>
      </c>
      <c r="O289" s="468"/>
      <c r="P289" s="37" t="s">
        <v>340</v>
      </c>
      <c r="Q289" s="39" t="s">
        <v>3516</v>
      </c>
    </row>
    <row r="290" spans="1:17" s="445" customFormat="1" ht="27.6" customHeight="1" x14ac:dyDescent="0.3">
      <c r="A290" s="197" t="s">
        <v>733</v>
      </c>
      <c r="B290" s="197" t="s">
        <v>437</v>
      </c>
      <c r="C290" s="173"/>
      <c r="D290" s="40">
        <v>0.68799999999999994</v>
      </c>
      <c r="E290" s="40">
        <v>0.70699999999999996</v>
      </c>
      <c r="F290" s="40">
        <v>0.71899999999999997</v>
      </c>
      <c r="G290" s="40">
        <v>0.71099999999999997</v>
      </c>
      <c r="H290" s="40">
        <v>0.71099999999999997</v>
      </c>
      <c r="I290" s="40">
        <v>0.72499999999999998</v>
      </c>
      <c r="J290" s="47">
        <v>71.3</v>
      </c>
      <c r="K290" s="56">
        <v>72.3</v>
      </c>
      <c r="L290" s="56">
        <v>74.2</v>
      </c>
      <c r="M290" s="48">
        <v>75.2</v>
      </c>
      <c r="N290" s="48">
        <v>74.7</v>
      </c>
      <c r="O290" s="56"/>
      <c r="P290" s="37" t="s">
        <v>349</v>
      </c>
      <c r="Q290" s="172" t="s">
        <v>3518</v>
      </c>
    </row>
    <row r="291" spans="1:17" s="445" customFormat="1" ht="27.6" customHeight="1" x14ac:dyDescent="0.3">
      <c r="A291" s="197"/>
      <c r="B291" s="197"/>
      <c r="C291" s="173"/>
      <c r="D291" s="40">
        <v>0.80100000000000005</v>
      </c>
      <c r="E291" s="40">
        <v>0.80900000000000005</v>
      </c>
      <c r="F291" s="40">
        <v>0.82399999999999995</v>
      </c>
      <c r="G291" s="40">
        <v>0.80400000000000005</v>
      </c>
      <c r="H291" s="40">
        <v>0.81599999999999995</v>
      </c>
      <c r="I291" s="40">
        <v>0.82899999999999996</v>
      </c>
      <c r="J291" s="47">
        <v>81.3</v>
      </c>
      <c r="K291" s="56">
        <v>83</v>
      </c>
      <c r="L291" s="56">
        <v>85.1</v>
      </c>
      <c r="M291" s="48">
        <v>84.6</v>
      </c>
      <c r="N291" s="48">
        <v>84.1</v>
      </c>
      <c r="O291" s="56"/>
      <c r="P291" s="37" t="s">
        <v>350</v>
      </c>
      <c r="Q291" s="172"/>
    </row>
    <row r="292" spans="1:17" s="445" customFormat="1" ht="27.6" customHeight="1" x14ac:dyDescent="0.3">
      <c r="A292" s="197"/>
      <c r="B292" s="197"/>
      <c r="C292" s="173"/>
      <c r="D292" s="40">
        <v>0.68500000000000005</v>
      </c>
      <c r="E292" s="40">
        <v>0.71299999999999997</v>
      </c>
      <c r="F292" s="40">
        <v>0.70799999999999996</v>
      </c>
      <c r="G292" s="40">
        <v>0.68</v>
      </c>
      <c r="H292" s="40">
        <v>0.69599999999999995</v>
      </c>
      <c r="I292" s="40">
        <v>0.70099999999999996</v>
      </c>
      <c r="J292" s="47">
        <v>68.8</v>
      </c>
      <c r="K292" s="56">
        <v>71.900000000000006</v>
      </c>
      <c r="L292" s="56">
        <v>75.400000000000006</v>
      </c>
      <c r="M292" s="56">
        <v>75.900000000000006</v>
      </c>
      <c r="N292" s="48">
        <v>73.599999999999994</v>
      </c>
      <c r="O292" s="56"/>
      <c r="P292" s="37" t="s">
        <v>438</v>
      </c>
      <c r="Q292" s="172"/>
    </row>
    <row r="293" spans="1:17" s="445" customFormat="1" ht="27.6" customHeight="1" x14ac:dyDescent="0.3">
      <c r="A293" s="197"/>
      <c r="B293" s="197"/>
      <c r="C293" s="173"/>
      <c r="D293" s="40">
        <v>0.76</v>
      </c>
      <c r="E293" s="40">
        <v>0.79</v>
      </c>
      <c r="F293" s="40">
        <v>0.77100000000000002</v>
      </c>
      <c r="G293" s="40">
        <v>0.76500000000000001</v>
      </c>
      <c r="H293" s="40">
        <v>0.77700000000000002</v>
      </c>
      <c r="I293" s="40">
        <v>0.78900000000000003</v>
      </c>
      <c r="J293" s="47">
        <v>76.900000000000006</v>
      </c>
      <c r="K293" s="56">
        <v>80.400000000000006</v>
      </c>
      <c r="L293" s="56">
        <v>84.8</v>
      </c>
      <c r="M293" s="56">
        <v>83.7</v>
      </c>
      <c r="N293" s="48">
        <v>86.4</v>
      </c>
      <c r="O293" s="56"/>
      <c r="P293" s="37" t="s">
        <v>439</v>
      </c>
      <c r="Q293" s="172"/>
    </row>
    <row r="294" spans="1:17" s="445" customFormat="1" ht="27.6" customHeight="1" x14ac:dyDescent="0.3">
      <c r="A294" s="197"/>
      <c r="B294" s="197"/>
      <c r="C294" s="173"/>
      <c r="D294" s="40">
        <v>0.69499999999999995</v>
      </c>
      <c r="E294" s="40">
        <v>0.71499999999999997</v>
      </c>
      <c r="F294" s="40">
        <v>0.72899999999999998</v>
      </c>
      <c r="G294" s="40">
        <v>0.72699999999999998</v>
      </c>
      <c r="H294" s="40">
        <v>0.72199999999999998</v>
      </c>
      <c r="I294" s="40">
        <v>0.73299999999999998</v>
      </c>
      <c r="J294" s="47">
        <v>71.400000000000006</v>
      </c>
      <c r="K294" s="56">
        <v>72.099999999999994</v>
      </c>
      <c r="L294" s="56">
        <v>74.599999999999994</v>
      </c>
      <c r="M294" s="56">
        <v>76</v>
      </c>
      <c r="N294" s="48">
        <v>77.7</v>
      </c>
      <c r="O294" s="56"/>
      <c r="P294" s="37" t="s">
        <v>440</v>
      </c>
      <c r="Q294" s="172"/>
    </row>
    <row r="295" spans="1:17" s="445" customFormat="1" ht="27.6" customHeight="1" x14ac:dyDescent="0.3">
      <c r="A295" s="197"/>
      <c r="B295" s="197"/>
      <c r="C295" s="173"/>
      <c r="D295" s="40">
        <v>0.81100000000000005</v>
      </c>
      <c r="E295" s="40">
        <v>0.82899999999999996</v>
      </c>
      <c r="F295" s="40">
        <v>0.84499999999999997</v>
      </c>
      <c r="G295" s="40">
        <v>0.82899999999999996</v>
      </c>
      <c r="H295" s="40">
        <v>0.82199999999999995</v>
      </c>
      <c r="I295" s="40">
        <v>0.84399999999999997</v>
      </c>
      <c r="J295" s="47">
        <v>82.5</v>
      </c>
      <c r="K295" s="56">
        <v>85.1</v>
      </c>
      <c r="L295" s="56">
        <v>87.2</v>
      </c>
      <c r="M295" s="56">
        <v>86.7</v>
      </c>
      <c r="N295" s="48">
        <v>87.3</v>
      </c>
      <c r="O295" s="56"/>
      <c r="P295" s="37" t="s">
        <v>441</v>
      </c>
      <c r="Q295" s="172"/>
    </row>
    <row r="296" spans="1:17" s="445" customFormat="1" ht="27.6" customHeight="1" x14ac:dyDescent="0.3">
      <c r="A296" s="16" t="s">
        <v>734</v>
      </c>
      <c r="B296" s="16" t="s">
        <v>442</v>
      </c>
      <c r="C296" s="37"/>
      <c r="D296" s="40">
        <v>0.71299999999999997</v>
      </c>
      <c r="E296" s="40">
        <v>0.74199999999999999</v>
      </c>
      <c r="F296" s="40">
        <v>0.71699999999999997</v>
      </c>
      <c r="G296" s="40">
        <v>0.71399999999999997</v>
      </c>
      <c r="H296" s="40">
        <v>0.72499999999999998</v>
      </c>
      <c r="I296" s="40">
        <v>0.73699999999999999</v>
      </c>
      <c r="J296" s="40">
        <v>0.65600000000000003</v>
      </c>
      <c r="K296" s="37" t="s">
        <v>3257</v>
      </c>
      <c r="L296" s="37" t="s">
        <v>3325</v>
      </c>
      <c r="M296" s="455"/>
      <c r="N296" s="455"/>
      <c r="O296" s="455"/>
      <c r="P296" s="37" t="s">
        <v>443</v>
      </c>
      <c r="Q296" s="39" t="s">
        <v>3256</v>
      </c>
    </row>
    <row r="297" spans="1:17" s="445" customFormat="1" ht="27.6" customHeight="1" x14ac:dyDescent="0.3">
      <c r="A297" s="197" t="s">
        <v>735</v>
      </c>
      <c r="B297" s="197" t="s">
        <v>444</v>
      </c>
      <c r="C297" s="173"/>
      <c r="D297" s="36">
        <v>691160</v>
      </c>
      <c r="E297" s="36"/>
      <c r="F297" s="36"/>
      <c r="G297" s="36"/>
      <c r="H297" s="36">
        <v>926869</v>
      </c>
      <c r="I297" s="36">
        <v>823477</v>
      </c>
      <c r="J297" s="48">
        <v>1321.518</v>
      </c>
      <c r="K297" s="36">
        <v>783093</v>
      </c>
      <c r="L297" s="36">
        <v>1352489</v>
      </c>
      <c r="M297" s="36">
        <v>1190833</v>
      </c>
      <c r="N297" s="36">
        <v>1298600</v>
      </c>
      <c r="O297" s="36"/>
      <c r="P297" s="37" t="s">
        <v>339</v>
      </c>
      <c r="Q297" s="172" t="s">
        <v>3451</v>
      </c>
    </row>
    <row r="298" spans="1:17" s="445" customFormat="1" ht="27.6" customHeight="1" x14ac:dyDescent="0.3">
      <c r="A298" s="197"/>
      <c r="B298" s="197"/>
      <c r="C298" s="173"/>
      <c r="D298" s="71">
        <v>0.24</v>
      </c>
      <c r="E298" s="71"/>
      <c r="F298" s="71"/>
      <c r="G298" s="71"/>
      <c r="H298" s="71">
        <v>0.622</v>
      </c>
      <c r="I298" s="71">
        <v>0.47499999999999998</v>
      </c>
      <c r="J298" s="71">
        <v>0.63900000000000001</v>
      </c>
      <c r="K298" s="43">
        <v>36.5</v>
      </c>
      <c r="L298" s="43">
        <v>58</v>
      </c>
      <c r="M298" s="43">
        <v>46.2</v>
      </c>
      <c r="N298" s="71">
        <v>0.309</v>
      </c>
      <c r="O298" s="71"/>
      <c r="P298" s="37" t="s">
        <v>340</v>
      </c>
      <c r="Q298" s="172"/>
    </row>
    <row r="299" spans="1:17" s="449" customFormat="1" ht="27.6" customHeight="1" x14ac:dyDescent="0.3">
      <c r="A299" s="172" t="s">
        <v>445</v>
      </c>
      <c r="B299" s="172"/>
      <c r="C299" s="172"/>
      <c r="D299" s="172"/>
      <c r="E299" s="172"/>
      <c r="F299" s="172"/>
      <c r="G299" s="172"/>
      <c r="H299" s="172"/>
      <c r="I299" s="172"/>
      <c r="J299" s="172"/>
      <c r="K299" s="172"/>
      <c r="L299" s="172"/>
      <c r="M299" s="172"/>
      <c r="N299" s="172"/>
      <c r="O299" s="172"/>
      <c r="P299" s="172"/>
      <c r="Q299" s="39"/>
    </row>
    <row r="300" spans="1:17" s="449" customFormat="1" ht="27.6" customHeight="1" x14ac:dyDescent="0.3">
      <c r="A300" s="176" t="s">
        <v>3669</v>
      </c>
      <c r="B300" s="176"/>
      <c r="C300" s="176"/>
      <c r="D300" s="176"/>
      <c r="E300" s="176"/>
      <c r="F300" s="176"/>
      <c r="G300" s="176"/>
      <c r="H300" s="176"/>
      <c r="I300" s="176"/>
      <c r="J300" s="176"/>
      <c r="K300" s="176"/>
      <c r="L300" s="176"/>
      <c r="M300" s="176"/>
      <c r="N300" s="176"/>
      <c r="O300" s="176"/>
      <c r="P300" s="176"/>
      <c r="Q300" s="176"/>
    </row>
    <row r="301" spans="1:17" s="445" customFormat="1" ht="27.6" customHeight="1" x14ac:dyDescent="0.3">
      <c r="A301" s="18" t="s">
        <v>736</v>
      </c>
      <c r="B301" s="16" t="s">
        <v>446</v>
      </c>
      <c r="C301" s="37"/>
      <c r="D301" s="36">
        <v>1281654</v>
      </c>
      <c r="E301" s="36"/>
      <c r="F301" s="36"/>
      <c r="G301" s="36"/>
      <c r="H301" s="36"/>
      <c r="I301" s="36"/>
      <c r="J301" s="36"/>
      <c r="K301" s="36"/>
      <c r="L301" s="45"/>
      <c r="M301" s="45"/>
      <c r="N301" s="45"/>
      <c r="O301" s="45"/>
      <c r="P301" s="37" t="s">
        <v>339</v>
      </c>
      <c r="Q301" s="39" t="s">
        <v>639</v>
      </c>
    </row>
    <row r="302" spans="1:17" s="445" customFormat="1" ht="27.6" customHeight="1" x14ac:dyDescent="0.3">
      <c r="A302" s="18" t="s">
        <v>737</v>
      </c>
      <c r="B302" s="16" t="s">
        <v>447</v>
      </c>
      <c r="C302" s="37"/>
      <c r="D302" s="36" t="s">
        <v>448</v>
      </c>
      <c r="E302" s="36">
        <v>78</v>
      </c>
      <c r="F302" s="36"/>
      <c r="G302" s="36"/>
      <c r="H302" s="36"/>
      <c r="I302" s="36"/>
      <c r="J302" s="36"/>
      <c r="K302" s="36"/>
      <c r="L302" s="45"/>
      <c r="M302" s="45"/>
      <c r="N302" s="45"/>
      <c r="O302" s="45"/>
      <c r="P302" s="37" t="s">
        <v>339</v>
      </c>
      <c r="Q302" s="39" t="s">
        <v>1186</v>
      </c>
    </row>
    <row r="303" spans="1:17" s="449" customFormat="1" ht="27.6" customHeight="1" x14ac:dyDescent="0.3">
      <c r="A303" s="172" t="s">
        <v>354</v>
      </c>
      <c r="B303" s="172"/>
      <c r="C303" s="172"/>
      <c r="D303" s="172"/>
      <c r="E303" s="172"/>
      <c r="F303" s="172"/>
      <c r="G303" s="172"/>
      <c r="H303" s="172"/>
      <c r="I303" s="172"/>
      <c r="J303" s="172"/>
      <c r="K303" s="172"/>
      <c r="L303" s="172"/>
      <c r="M303" s="172"/>
      <c r="N303" s="172"/>
      <c r="O303" s="172"/>
      <c r="P303" s="172"/>
      <c r="Q303" s="172"/>
    </row>
    <row r="304" spans="1:17" s="449" customFormat="1" ht="27.6" customHeight="1" x14ac:dyDescent="0.3">
      <c r="A304" s="176" t="s">
        <v>3670</v>
      </c>
      <c r="B304" s="176"/>
      <c r="C304" s="176"/>
      <c r="D304" s="176"/>
      <c r="E304" s="176"/>
      <c r="F304" s="176"/>
      <c r="G304" s="176"/>
      <c r="H304" s="176"/>
      <c r="I304" s="176"/>
      <c r="J304" s="176"/>
      <c r="K304" s="176"/>
      <c r="L304" s="176"/>
      <c r="M304" s="176"/>
      <c r="N304" s="176"/>
      <c r="O304" s="176"/>
      <c r="P304" s="176"/>
      <c r="Q304" s="176"/>
    </row>
    <row r="305" spans="1:17" s="445" customFormat="1" ht="27.6" customHeight="1" x14ac:dyDescent="0.3">
      <c r="A305" s="16" t="s">
        <v>738</v>
      </c>
      <c r="B305" s="16" t="s">
        <v>1495</v>
      </c>
      <c r="C305" s="37"/>
      <c r="D305" s="36">
        <v>202075</v>
      </c>
      <c r="E305" s="70">
        <v>180</v>
      </c>
      <c r="F305" s="36"/>
      <c r="G305" s="36"/>
      <c r="H305" s="36"/>
      <c r="I305" s="36"/>
      <c r="J305" s="36"/>
      <c r="K305" s="36"/>
      <c r="L305" s="45"/>
      <c r="M305" s="45"/>
      <c r="N305" s="45"/>
      <c r="O305" s="45"/>
      <c r="P305" s="37" t="s">
        <v>339</v>
      </c>
      <c r="Q305" s="39" t="s">
        <v>642</v>
      </c>
    </row>
    <row r="306" spans="1:17" s="445" customFormat="1" ht="27.6" customHeight="1" x14ac:dyDescent="0.3">
      <c r="A306" s="16" t="s">
        <v>739</v>
      </c>
      <c r="B306" s="16" t="s">
        <v>1491</v>
      </c>
      <c r="C306" s="37"/>
      <c r="D306" s="48">
        <v>79.2</v>
      </c>
      <c r="E306" s="48">
        <v>77.900000000000006</v>
      </c>
      <c r="F306" s="48">
        <v>79.2</v>
      </c>
      <c r="G306" s="48">
        <v>83.3</v>
      </c>
      <c r="H306" s="48">
        <v>82.3</v>
      </c>
      <c r="I306" s="48">
        <v>83.1</v>
      </c>
      <c r="J306" s="48">
        <v>83.4</v>
      </c>
      <c r="K306" s="48">
        <v>84.8</v>
      </c>
      <c r="L306" s="48">
        <v>84.7</v>
      </c>
      <c r="M306" s="48">
        <v>86.2</v>
      </c>
      <c r="N306" s="48">
        <v>84.4</v>
      </c>
      <c r="O306" s="382"/>
      <c r="P306" s="37" t="s">
        <v>340</v>
      </c>
      <c r="Q306" s="39" t="s">
        <v>3636</v>
      </c>
    </row>
    <row r="307" spans="1:17" s="445" customFormat="1" ht="27.6" customHeight="1" x14ac:dyDescent="0.3">
      <c r="A307" s="16" t="s">
        <v>740</v>
      </c>
      <c r="B307" s="16" t="s">
        <v>1492</v>
      </c>
      <c r="C307" s="37"/>
      <c r="D307" s="48">
        <v>89.6</v>
      </c>
      <c r="E307" s="48">
        <v>89</v>
      </c>
      <c r="F307" s="48">
        <v>89.9</v>
      </c>
      <c r="G307" s="48">
        <v>89.8</v>
      </c>
      <c r="H307" s="48">
        <v>88.9</v>
      </c>
      <c r="I307" s="48">
        <v>88.8</v>
      </c>
      <c r="J307" s="48">
        <v>88.8</v>
      </c>
      <c r="K307" s="48">
        <v>87.8</v>
      </c>
      <c r="L307" s="48">
        <v>86.6</v>
      </c>
      <c r="M307" s="48">
        <v>87.5</v>
      </c>
      <c r="N307" s="48">
        <v>86.9</v>
      </c>
      <c r="O307" s="382"/>
      <c r="P307" s="37" t="s">
        <v>340</v>
      </c>
      <c r="Q307" s="39" t="s">
        <v>3637</v>
      </c>
    </row>
    <row r="308" spans="1:17" s="445" customFormat="1" ht="27.6" customHeight="1" x14ac:dyDescent="0.3">
      <c r="A308" s="16" t="s">
        <v>741</v>
      </c>
      <c r="B308" s="16" t="s">
        <v>1493</v>
      </c>
      <c r="C308" s="37"/>
      <c r="D308" s="48">
        <v>22.4</v>
      </c>
      <c r="E308" s="48">
        <v>20.399999999999999</v>
      </c>
      <c r="F308" s="48">
        <v>20.100000000000001</v>
      </c>
      <c r="G308" s="48">
        <v>22.6</v>
      </c>
      <c r="H308" s="48">
        <v>21.6</v>
      </c>
      <c r="I308" s="48">
        <v>21.4</v>
      </c>
      <c r="J308" s="48">
        <v>15.5</v>
      </c>
      <c r="K308" s="48">
        <v>9.3000000000000007</v>
      </c>
      <c r="L308" s="48">
        <v>12.8</v>
      </c>
      <c r="M308" s="48">
        <v>17.399999999999999</v>
      </c>
      <c r="N308" s="48">
        <v>19.399999999999999</v>
      </c>
      <c r="O308" s="382"/>
      <c r="P308" s="37" t="s">
        <v>340</v>
      </c>
      <c r="Q308" s="39" t="s">
        <v>3634</v>
      </c>
    </row>
    <row r="309" spans="1:17" s="445" customFormat="1" ht="27.6" customHeight="1" x14ac:dyDescent="0.3">
      <c r="A309" s="16" t="s">
        <v>742</v>
      </c>
      <c r="B309" s="16" t="s">
        <v>1494</v>
      </c>
      <c r="C309" s="37"/>
      <c r="D309" s="48">
        <v>26.1</v>
      </c>
      <c r="E309" s="48">
        <v>25.6</v>
      </c>
      <c r="F309" s="48">
        <v>25.1</v>
      </c>
      <c r="G309" s="48">
        <v>27.9</v>
      </c>
      <c r="H309" s="48">
        <v>27.6</v>
      </c>
      <c r="I309" s="48">
        <v>27.2</v>
      </c>
      <c r="J309" s="48">
        <v>23.5</v>
      </c>
      <c r="K309" s="48">
        <v>18.899999999999999</v>
      </c>
      <c r="L309" s="48">
        <v>19.899999999999999</v>
      </c>
      <c r="M309" s="48">
        <v>24.8</v>
      </c>
      <c r="N309" s="48">
        <v>29.4</v>
      </c>
      <c r="O309" s="382"/>
      <c r="P309" s="37" t="s">
        <v>340</v>
      </c>
      <c r="Q309" s="39" t="s">
        <v>3635</v>
      </c>
    </row>
    <row r="310" spans="1:17" s="445" customFormat="1" ht="27.6" customHeight="1" x14ac:dyDescent="0.3">
      <c r="A310" s="177" t="s">
        <v>4095</v>
      </c>
      <c r="B310" s="177"/>
      <c r="C310" s="177"/>
      <c r="D310" s="177"/>
      <c r="E310" s="177"/>
      <c r="F310" s="177"/>
      <c r="G310" s="177"/>
      <c r="H310" s="177"/>
      <c r="I310" s="177"/>
      <c r="J310" s="177"/>
      <c r="K310" s="177"/>
      <c r="L310" s="177"/>
      <c r="M310" s="177"/>
      <c r="N310" s="177"/>
      <c r="O310" s="177"/>
      <c r="P310" s="177"/>
      <c r="Q310" s="177"/>
    </row>
    <row r="311" spans="1:17" s="445" customFormat="1" ht="27.6" customHeight="1" x14ac:dyDescent="0.3">
      <c r="A311" s="196" t="s">
        <v>449</v>
      </c>
      <c r="B311" s="196"/>
      <c r="C311" s="196"/>
      <c r="D311" s="196"/>
      <c r="E311" s="196"/>
      <c r="F311" s="196"/>
      <c r="G311" s="196"/>
      <c r="H311" s="196"/>
      <c r="I311" s="196"/>
      <c r="J311" s="196"/>
      <c r="K311" s="196"/>
      <c r="L311" s="196"/>
      <c r="M311" s="196"/>
      <c r="N311" s="196"/>
      <c r="O311" s="196"/>
      <c r="P311" s="196"/>
      <c r="Q311" s="196"/>
    </row>
    <row r="312" spans="1:17" s="449" customFormat="1" ht="27.6" customHeight="1" x14ac:dyDescent="0.3">
      <c r="A312" s="176" t="s">
        <v>3671</v>
      </c>
      <c r="B312" s="176"/>
      <c r="C312" s="176"/>
      <c r="D312" s="176"/>
      <c r="E312" s="176"/>
      <c r="F312" s="176"/>
      <c r="G312" s="176"/>
      <c r="H312" s="176"/>
      <c r="I312" s="176"/>
      <c r="J312" s="176"/>
      <c r="K312" s="176"/>
      <c r="L312" s="176"/>
      <c r="M312" s="176"/>
      <c r="N312" s="176"/>
      <c r="O312" s="176"/>
      <c r="P312" s="176"/>
      <c r="Q312" s="176"/>
    </row>
    <row r="313" spans="1:17" s="445" customFormat="1" ht="27.6" customHeight="1" x14ac:dyDescent="0.3">
      <c r="A313" s="16" t="s">
        <v>743</v>
      </c>
      <c r="B313" s="16" t="s">
        <v>3842</v>
      </c>
      <c r="C313" s="39" t="s">
        <v>3854</v>
      </c>
      <c r="D313" s="39"/>
      <c r="E313" s="39"/>
      <c r="F313" s="39"/>
      <c r="G313" s="39"/>
      <c r="H313" s="39"/>
      <c r="I313" s="39"/>
      <c r="J313" s="39"/>
      <c r="K313" s="39"/>
      <c r="L313" s="39"/>
      <c r="M313" s="39"/>
      <c r="N313" s="39"/>
      <c r="O313" s="39"/>
      <c r="P313" s="39"/>
      <c r="Q313" s="39" t="s">
        <v>3855</v>
      </c>
    </row>
    <row r="314" spans="1:17" s="445" customFormat="1" ht="27.6" customHeight="1" x14ac:dyDescent="0.3">
      <c r="A314" s="16" t="s">
        <v>744</v>
      </c>
      <c r="B314" s="16" t="s">
        <v>3843</v>
      </c>
      <c r="C314" s="39"/>
      <c r="D314" s="39"/>
      <c r="E314" s="39"/>
      <c r="F314" s="39"/>
      <c r="G314" s="39"/>
      <c r="H314" s="39"/>
      <c r="I314" s="39"/>
      <c r="J314" s="39"/>
      <c r="K314" s="37">
        <v>20.399999999999999</v>
      </c>
      <c r="L314" s="37">
        <v>24.4</v>
      </c>
      <c r="M314" s="37">
        <v>27.1</v>
      </c>
      <c r="N314" s="37">
        <v>29.1</v>
      </c>
      <c r="O314" s="39"/>
      <c r="P314" s="37" t="s">
        <v>340</v>
      </c>
      <c r="Q314" s="39" t="s">
        <v>3856</v>
      </c>
    </row>
    <row r="315" spans="1:17" s="445" customFormat="1" ht="27.6" customHeight="1" x14ac:dyDescent="0.3">
      <c r="A315" s="16" t="s">
        <v>745</v>
      </c>
      <c r="B315" s="16" t="s">
        <v>450</v>
      </c>
      <c r="C315" s="37"/>
      <c r="D315" s="37">
        <v>21.6</v>
      </c>
      <c r="E315" s="37">
        <v>20.7</v>
      </c>
      <c r="F315" s="37">
        <v>20.8</v>
      </c>
      <c r="G315" s="38">
        <v>21</v>
      </c>
      <c r="H315" s="38">
        <v>21.1</v>
      </c>
      <c r="I315" s="38">
        <v>21.1</v>
      </c>
      <c r="J315" s="38">
        <v>20.9</v>
      </c>
      <c r="K315" s="38">
        <v>18.828990670798795</v>
      </c>
      <c r="L315" s="38">
        <v>20.60309264670969</v>
      </c>
      <c r="M315" s="38">
        <v>22.725773090244143</v>
      </c>
      <c r="N315" s="37">
        <v>24.6</v>
      </c>
      <c r="O315" s="319"/>
      <c r="P315" s="37" t="s">
        <v>451</v>
      </c>
      <c r="Q315" s="39" t="s">
        <v>3493</v>
      </c>
    </row>
    <row r="316" spans="1:17" s="445" customFormat="1" ht="27.6" customHeight="1" x14ac:dyDescent="0.3">
      <c r="A316" s="16" t="s">
        <v>746</v>
      </c>
      <c r="B316" s="16" t="s">
        <v>3844</v>
      </c>
      <c r="C316" s="37"/>
      <c r="D316" s="37"/>
      <c r="E316" s="37"/>
      <c r="F316" s="37"/>
      <c r="G316" s="38"/>
      <c r="H316" s="38"/>
      <c r="I316" s="38"/>
      <c r="J316" s="38"/>
      <c r="K316" s="48">
        <v>19.600000000000001</v>
      </c>
      <c r="L316" s="48">
        <v>21.8</v>
      </c>
      <c r="M316" s="48">
        <v>23.7</v>
      </c>
      <c r="N316" s="48">
        <v>26</v>
      </c>
      <c r="O316" s="319"/>
      <c r="P316" s="37" t="s">
        <v>340</v>
      </c>
      <c r="Q316" s="39" t="s">
        <v>3857</v>
      </c>
    </row>
    <row r="317" spans="1:17" s="445" customFormat="1" ht="27.6" customHeight="1" x14ac:dyDescent="0.3">
      <c r="A317" s="16" t="s">
        <v>747</v>
      </c>
      <c r="B317" s="16" t="s">
        <v>452</v>
      </c>
      <c r="C317" s="37"/>
      <c r="D317" s="37">
        <v>58.2</v>
      </c>
      <c r="E317" s="37">
        <v>58.4</v>
      </c>
      <c r="F317" s="37">
        <v>58.1</v>
      </c>
      <c r="G317" s="37">
        <v>60.7</v>
      </c>
      <c r="H317" s="37">
        <v>62.3</v>
      </c>
      <c r="I317" s="37">
        <v>62.4</v>
      </c>
      <c r="J317" s="38">
        <v>64.5</v>
      </c>
      <c r="K317" s="38">
        <v>65.7</v>
      </c>
      <c r="L317" s="38">
        <v>64.98974895277199</v>
      </c>
      <c r="M317" s="38">
        <v>65.113887726756701</v>
      </c>
      <c r="N317" s="38">
        <v>65.646951322878024</v>
      </c>
      <c r="O317" s="319"/>
      <c r="P317" s="37" t="s">
        <v>451</v>
      </c>
      <c r="Q317" s="39" t="s">
        <v>3494</v>
      </c>
    </row>
    <row r="318" spans="1:17" s="445" customFormat="1" ht="27.6" customHeight="1" x14ac:dyDescent="0.3">
      <c r="A318" s="16" t="s">
        <v>748</v>
      </c>
      <c r="B318" s="16" t="s">
        <v>453</v>
      </c>
      <c r="C318" s="37"/>
      <c r="D318" s="37">
        <v>28.9</v>
      </c>
      <c r="E318" s="38">
        <v>28</v>
      </c>
      <c r="F318" s="37">
        <v>27.9</v>
      </c>
      <c r="G318" s="37">
        <v>29.6</v>
      </c>
      <c r="H318" s="37">
        <v>30.5</v>
      </c>
      <c r="I318" s="37">
        <v>28.2</v>
      </c>
      <c r="J318" s="38">
        <v>25.3</v>
      </c>
      <c r="K318" s="38">
        <v>27</v>
      </c>
      <c r="L318" s="37">
        <v>26.2</v>
      </c>
      <c r="M318" s="37">
        <v>24.1</v>
      </c>
      <c r="N318" s="37">
        <v>28.6</v>
      </c>
      <c r="O318" s="319"/>
      <c r="P318" s="37" t="s">
        <v>451</v>
      </c>
      <c r="Q318" s="39" t="s">
        <v>3858</v>
      </c>
    </row>
    <row r="319" spans="1:17" s="445" customFormat="1" ht="27.6" customHeight="1" x14ac:dyDescent="0.3">
      <c r="A319" s="16" t="s">
        <v>749</v>
      </c>
      <c r="B319" s="16" t="s">
        <v>3845</v>
      </c>
      <c r="C319" s="37"/>
      <c r="D319" s="37"/>
      <c r="E319" s="38"/>
      <c r="F319" s="37"/>
      <c r="G319" s="37"/>
      <c r="H319" s="37"/>
      <c r="I319" s="37">
        <v>23.2</v>
      </c>
      <c r="J319" s="38">
        <v>20.7</v>
      </c>
      <c r="K319" s="38">
        <v>21.9</v>
      </c>
      <c r="L319" s="37">
        <v>22.6</v>
      </c>
      <c r="M319" s="37">
        <v>20.100000000000001</v>
      </c>
      <c r="N319" s="37">
        <v>22.5</v>
      </c>
      <c r="O319" s="319"/>
      <c r="P319" s="37" t="s">
        <v>451</v>
      </c>
      <c r="Q319" s="39" t="s">
        <v>3859</v>
      </c>
    </row>
    <row r="320" spans="1:17" s="445" customFormat="1" ht="27.6" customHeight="1" x14ac:dyDescent="0.3">
      <c r="A320" s="16" t="s">
        <v>750</v>
      </c>
      <c r="B320" s="16" t="s">
        <v>454</v>
      </c>
      <c r="C320" s="37"/>
      <c r="D320" s="37">
        <v>88.9</v>
      </c>
      <c r="E320" s="37">
        <v>91.1</v>
      </c>
      <c r="F320" s="38">
        <v>93.1</v>
      </c>
      <c r="G320" s="38">
        <v>93.9</v>
      </c>
      <c r="H320" s="38">
        <v>94.5</v>
      </c>
      <c r="I320" s="38">
        <v>95</v>
      </c>
      <c r="J320" s="38">
        <v>95.2</v>
      </c>
      <c r="K320" s="38">
        <v>95.6</v>
      </c>
      <c r="L320" s="38">
        <v>96.211484568464556</v>
      </c>
      <c r="M320" s="38">
        <v>96.069604540629911</v>
      </c>
      <c r="N320" s="38">
        <v>96.3</v>
      </c>
      <c r="O320" s="38"/>
      <c r="P320" s="37" t="s">
        <v>451</v>
      </c>
      <c r="Q320" s="39" t="s">
        <v>3495</v>
      </c>
    </row>
    <row r="321" spans="1:17" s="445" customFormat="1" ht="27.6" customHeight="1" x14ac:dyDescent="0.3">
      <c r="A321" s="16" t="s">
        <v>751</v>
      </c>
      <c r="B321" s="16" t="s">
        <v>455</v>
      </c>
      <c r="C321" s="37"/>
      <c r="D321" s="37">
        <v>47.8</v>
      </c>
      <c r="E321" s="37">
        <v>55.4</v>
      </c>
      <c r="F321" s="37">
        <v>59.7</v>
      </c>
      <c r="G321" s="37">
        <v>61.8</v>
      </c>
      <c r="H321" s="37">
        <v>63.8</v>
      </c>
      <c r="I321" s="37">
        <v>65.8</v>
      </c>
      <c r="J321" s="38">
        <v>66.2</v>
      </c>
      <c r="K321" s="38">
        <v>66.5</v>
      </c>
      <c r="L321" s="38">
        <v>66.5</v>
      </c>
      <c r="M321" s="38">
        <v>66.7</v>
      </c>
      <c r="N321" s="37">
        <v>66.2</v>
      </c>
      <c r="O321" s="319"/>
      <c r="P321" s="37" t="s">
        <v>451</v>
      </c>
      <c r="Q321" s="39" t="s">
        <v>3860</v>
      </c>
    </row>
    <row r="322" spans="1:17" s="445" customFormat="1" ht="27.6" customHeight="1" x14ac:dyDescent="0.3">
      <c r="A322" s="16" t="s">
        <v>3846</v>
      </c>
      <c r="B322" s="16" t="s">
        <v>1551</v>
      </c>
      <c r="C322" s="37" t="s">
        <v>1145</v>
      </c>
      <c r="D322" s="37">
        <v>7.2</v>
      </c>
      <c r="E322" s="37">
        <v>6.5</v>
      </c>
      <c r="F322" s="37">
        <v>6.4</v>
      </c>
      <c r="G322" s="37">
        <v>6.6</v>
      </c>
      <c r="H322" s="37">
        <v>6.8</v>
      </c>
      <c r="I322" s="38">
        <v>6.6</v>
      </c>
      <c r="J322" s="38">
        <v>7</v>
      </c>
      <c r="K322" s="37">
        <v>7.3</v>
      </c>
      <c r="L322" s="38">
        <v>7</v>
      </c>
      <c r="M322" s="38">
        <v>6.2</v>
      </c>
      <c r="N322" s="38">
        <v>6.8</v>
      </c>
      <c r="O322" s="38"/>
      <c r="P322" s="37" t="s">
        <v>451</v>
      </c>
      <c r="Q322" s="39" t="s">
        <v>3444</v>
      </c>
    </row>
    <row r="323" spans="1:17" s="445" customFormat="1" ht="27.6" customHeight="1" x14ac:dyDescent="0.3">
      <c r="A323" s="16" t="s">
        <v>3847</v>
      </c>
      <c r="B323" s="16" t="s">
        <v>1552</v>
      </c>
      <c r="C323" s="37" t="s">
        <v>1145</v>
      </c>
      <c r="D323" s="37">
        <v>2.5</v>
      </c>
      <c r="E323" s="37">
        <v>1.5</v>
      </c>
      <c r="F323" s="37">
        <v>1.4</v>
      </c>
      <c r="G323" s="37">
        <v>1.5</v>
      </c>
      <c r="H323" s="37">
        <v>1.6</v>
      </c>
      <c r="I323" s="37">
        <v>1.6</v>
      </c>
      <c r="J323" s="37">
        <v>2.2000000000000002</v>
      </c>
      <c r="K323" s="37">
        <v>2.1</v>
      </c>
      <c r="L323" s="38">
        <v>1.8</v>
      </c>
      <c r="M323" s="38">
        <v>1.6</v>
      </c>
      <c r="N323" s="38">
        <v>1.8</v>
      </c>
      <c r="O323" s="38"/>
      <c r="P323" s="37" t="s">
        <v>451</v>
      </c>
      <c r="Q323" s="39" t="s">
        <v>3445</v>
      </c>
    </row>
    <row r="324" spans="1:17" s="445" customFormat="1" ht="27.6" customHeight="1" x14ac:dyDescent="0.3">
      <c r="A324" s="16" t="s">
        <v>3848</v>
      </c>
      <c r="B324" s="16" t="s">
        <v>1553</v>
      </c>
      <c r="C324" s="37"/>
      <c r="D324" s="37">
        <v>6.8</v>
      </c>
      <c r="E324" s="37">
        <v>6.2</v>
      </c>
      <c r="F324" s="37">
        <v>6.1</v>
      </c>
      <c r="G324" s="37">
        <v>6.2</v>
      </c>
      <c r="H324" s="37">
        <v>6.5</v>
      </c>
      <c r="I324" s="37">
        <v>6.4</v>
      </c>
      <c r="J324" s="37">
        <v>6.6</v>
      </c>
      <c r="K324" s="37">
        <v>6.9</v>
      </c>
      <c r="L324" s="38">
        <v>6.4</v>
      </c>
      <c r="M324" s="38">
        <v>5.7899969874704231</v>
      </c>
      <c r="N324" s="38">
        <v>6.3</v>
      </c>
      <c r="O324" s="38">
        <v>6</v>
      </c>
      <c r="P324" s="37" t="s">
        <v>451</v>
      </c>
      <c r="Q324" s="39" t="s">
        <v>3861</v>
      </c>
    </row>
    <row r="325" spans="1:17" s="445" customFormat="1" ht="27.6" customHeight="1" x14ac:dyDescent="0.3">
      <c r="A325" s="16" t="s">
        <v>3849</v>
      </c>
      <c r="B325" s="16" t="s">
        <v>1554</v>
      </c>
      <c r="C325" s="37"/>
      <c r="D325" s="37">
        <v>2.4</v>
      </c>
      <c r="E325" s="37">
        <v>1.5</v>
      </c>
      <c r="F325" s="37">
        <v>1.5</v>
      </c>
      <c r="G325" s="37">
        <v>1.5</v>
      </c>
      <c r="H325" s="37">
        <v>1.7</v>
      </c>
      <c r="I325" s="38">
        <v>1.6</v>
      </c>
      <c r="J325" s="38">
        <v>2.2000000000000002</v>
      </c>
      <c r="K325" s="37">
        <v>2.2000000000000002</v>
      </c>
      <c r="L325" s="38">
        <v>2</v>
      </c>
      <c r="M325" s="38">
        <v>1.7339017066757938</v>
      </c>
      <c r="N325" s="38">
        <v>1.9</v>
      </c>
      <c r="O325" s="38">
        <v>1.7</v>
      </c>
      <c r="P325" s="37" t="s">
        <v>451</v>
      </c>
      <c r="Q325" s="39" t="s">
        <v>3862</v>
      </c>
    </row>
    <row r="326" spans="1:17" s="445" customFormat="1" ht="27.6" customHeight="1" x14ac:dyDescent="0.3">
      <c r="A326" s="16" t="s">
        <v>3850</v>
      </c>
      <c r="B326" s="16" t="s">
        <v>3851</v>
      </c>
      <c r="C326" s="37"/>
      <c r="D326" s="37">
        <v>19.8</v>
      </c>
      <c r="E326" s="37">
        <v>21.2</v>
      </c>
      <c r="F326" s="38">
        <v>17</v>
      </c>
      <c r="G326" s="37">
        <v>17.7</v>
      </c>
      <c r="H326" s="37">
        <v>20.100000000000001</v>
      </c>
      <c r="I326" s="38">
        <v>20.399999999999999</v>
      </c>
      <c r="J326" s="38">
        <v>22.4</v>
      </c>
      <c r="K326" s="37">
        <v>25.2</v>
      </c>
      <c r="L326" s="38">
        <v>22.1</v>
      </c>
      <c r="M326" s="38">
        <v>24.2</v>
      </c>
      <c r="N326" s="38">
        <v>20.8</v>
      </c>
      <c r="O326" s="38"/>
      <c r="P326" s="37" t="s">
        <v>451</v>
      </c>
      <c r="Q326" s="39" t="s">
        <v>3863</v>
      </c>
    </row>
    <row r="327" spans="1:17" s="445" customFormat="1" ht="27.6" customHeight="1" x14ac:dyDescent="0.3">
      <c r="A327" s="16" t="s">
        <v>3852</v>
      </c>
      <c r="B327" s="16" t="s">
        <v>3853</v>
      </c>
      <c r="C327" s="37"/>
      <c r="D327" s="37">
        <v>40.299999999999997</v>
      </c>
      <c r="E327" s="37">
        <v>41.4</v>
      </c>
      <c r="F327" s="37">
        <v>42.2</v>
      </c>
      <c r="G327" s="38">
        <v>41</v>
      </c>
      <c r="H327" s="38">
        <v>43</v>
      </c>
      <c r="I327" s="38">
        <v>44</v>
      </c>
      <c r="J327" s="38">
        <v>48.7</v>
      </c>
      <c r="K327" s="37">
        <v>49.1</v>
      </c>
      <c r="L327" s="38">
        <v>48.4</v>
      </c>
      <c r="M327" s="38">
        <v>50.4</v>
      </c>
      <c r="N327" s="38">
        <v>53.3</v>
      </c>
      <c r="O327" s="38"/>
      <c r="P327" s="37" t="s">
        <v>451</v>
      </c>
      <c r="Q327" s="39" t="s">
        <v>3864</v>
      </c>
    </row>
    <row r="328" spans="1:17" s="445" customFormat="1" ht="27.6" customHeight="1" x14ac:dyDescent="0.3">
      <c r="A328" s="176" t="s">
        <v>3672</v>
      </c>
      <c r="B328" s="176"/>
      <c r="C328" s="176"/>
      <c r="D328" s="176"/>
      <c r="E328" s="176"/>
      <c r="F328" s="176"/>
      <c r="G328" s="176"/>
      <c r="H328" s="176"/>
      <c r="I328" s="176"/>
      <c r="J328" s="176"/>
      <c r="K328" s="176"/>
      <c r="L328" s="176"/>
      <c r="M328" s="176"/>
      <c r="N328" s="176"/>
      <c r="O328" s="176"/>
      <c r="P328" s="176"/>
      <c r="Q328" s="176"/>
    </row>
    <row r="329" spans="1:17" s="445" customFormat="1" ht="27.6" customHeight="1" x14ac:dyDescent="0.3">
      <c r="A329" s="197" t="s">
        <v>752</v>
      </c>
      <c r="B329" s="197" t="s">
        <v>456</v>
      </c>
      <c r="C329" s="173"/>
      <c r="D329" s="37">
        <v>68.400000000000006</v>
      </c>
      <c r="E329" s="37">
        <v>65.2</v>
      </c>
      <c r="F329" s="37">
        <v>69.8</v>
      </c>
      <c r="G329" s="37">
        <v>64.2</v>
      </c>
      <c r="H329" s="37">
        <v>66.400000000000006</v>
      </c>
      <c r="I329" s="38">
        <v>65.599999999999994</v>
      </c>
      <c r="J329" s="38">
        <v>68.400000000000006</v>
      </c>
      <c r="K329" s="38">
        <v>63.956406201092655</v>
      </c>
      <c r="L329" s="38">
        <v>65.869994182340662</v>
      </c>
      <c r="M329" s="38">
        <v>69.32689397793358</v>
      </c>
      <c r="N329" s="38">
        <v>67.400000000000006</v>
      </c>
      <c r="O329" s="38"/>
      <c r="P329" s="37" t="s">
        <v>451</v>
      </c>
      <c r="Q329" s="172" t="s">
        <v>3496</v>
      </c>
    </row>
    <row r="330" spans="1:17" s="445" customFormat="1" ht="27.6" customHeight="1" x14ac:dyDescent="0.3">
      <c r="A330" s="197"/>
      <c r="B330" s="197"/>
      <c r="C330" s="173"/>
      <c r="D330" s="37">
        <v>62.3</v>
      </c>
      <c r="E330" s="37">
        <v>59.4</v>
      </c>
      <c r="F330" s="37">
        <v>63.2</v>
      </c>
      <c r="G330" s="37">
        <v>58.6</v>
      </c>
      <c r="H330" s="37">
        <v>61.2</v>
      </c>
      <c r="I330" s="38">
        <v>59.5</v>
      </c>
      <c r="J330" s="38">
        <v>63.4</v>
      </c>
      <c r="K330" s="38">
        <v>58.014796803763367</v>
      </c>
      <c r="L330" s="38">
        <v>61.391423149116044</v>
      </c>
      <c r="M330" s="38">
        <v>65.469863127015486</v>
      </c>
      <c r="N330" s="38">
        <v>61.8</v>
      </c>
      <c r="O330" s="38"/>
      <c r="P330" s="37" t="s">
        <v>342</v>
      </c>
      <c r="Q330" s="172"/>
    </row>
    <row r="331" spans="1:17" s="445" customFormat="1" ht="27.6" customHeight="1" x14ac:dyDescent="0.3">
      <c r="A331" s="197"/>
      <c r="B331" s="197"/>
      <c r="C331" s="173"/>
      <c r="D331" s="38">
        <v>83</v>
      </c>
      <c r="E331" s="37">
        <v>79.2</v>
      </c>
      <c r="F331" s="37">
        <v>84.3</v>
      </c>
      <c r="G331" s="37">
        <v>78.2</v>
      </c>
      <c r="H331" s="37">
        <v>79.599999999999994</v>
      </c>
      <c r="I331" s="38">
        <v>79.7</v>
      </c>
      <c r="J331" s="38">
        <v>81</v>
      </c>
      <c r="K331" s="38">
        <v>80.66540199415536</v>
      </c>
      <c r="L331" s="38">
        <v>76.651940668559874</v>
      </c>
      <c r="M331" s="38">
        <v>78.346668965714585</v>
      </c>
      <c r="N331" s="38">
        <v>82.4</v>
      </c>
      <c r="O331" s="38"/>
      <c r="P331" s="37" t="s">
        <v>343</v>
      </c>
      <c r="Q331" s="172"/>
    </row>
    <row r="332" spans="1:17" s="445" customFormat="1" ht="27.6" customHeight="1" x14ac:dyDescent="0.3">
      <c r="A332" s="176" t="s">
        <v>3673</v>
      </c>
      <c r="B332" s="176"/>
      <c r="C332" s="176"/>
      <c r="D332" s="176"/>
      <c r="E332" s="176"/>
      <c r="F332" s="176"/>
      <c r="G332" s="176"/>
      <c r="H332" s="176"/>
      <c r="I332" s="176"/>
      <c r="J332" s="176"/>
      <c r="K332" s="176"/>
      <c r="L332" s="176"/>
      <c r="M332" s="176"/>
      <c r="N332" s="176"/>
      <c r="O332" s="176"/>
      <c r="P332" s="176"/>
      <c r="Q332" s="176"/>
    </row>
    <row r="333" spans="1:17" s="445" customFormat="1" ht="27.6" customHeight="1" x14ac:dyDescent="0.3">
      <c r="A333" s="197" t="s">
        <v>753</v>
      </c>
      <c r="B333" s="197" t="s">
        <v>457</v>
      </c>
      <c r="C333" s="173" t="s">
        <v>1146</v>
      </c>
      <c r="D333" s="37">
        <v>14.6</v>
      </c>
      <c r="E333" s="37">
        <v>14.4</v>
      </c>
      <c r="F333" s="37">
        <v>13.1</v>
      </c>
      <c r="G333" s="38">
        <v>12.9</v>
      </c>
      <c r="H333" s="38">
        <v>12.2</v>
      </c>
      <c r="I333" s="38">
        <v>12.2</v>
      </c>
      <c r="J333" s="38">
        <v>12.1</v>
      </c>
      <c r="K333" s="38">
        <v>11.467767265957056</v>
      </c>
      <c r="L333" s="38">
        <v>11.681795438063743</v>
      </c>
      <c r="M333" s="38">
        <v>11.546661378774841</v>
      </c>
      <c r="N333" s="38">
        <v>12.1</v>
      </c>
      <c r="O333" s="47"/>
      <c r="P333" s="37" t="s">
        <v>451</v>
      </c>
      <c r="Q333" s="172" t="s">
        <v>3497</v>
      </c>
    </row>
    <row r="334" spans="1:17" s="445" customFormat="1" ht="27.6" customHeight="1" x14ac:dyDescent="0.3">
      <c r="A334" s="197"/>
      <c r="B334" s="197"/>
      <c r="C334" s="173"/>
      <c r="D334" s="37">
        <v>8.3000000000000007</v>
      </c>
      <c r="E334" s="37">
        <v>9.1999999999999993</v>
      </c>
      <c r="F334" s="37">
        <v>7.9</v>
      </c>
      <c r="G334" s="37">
        <v>8.1999999999999993</v>
      </c>
      <c r="H334" s="37">
        <v>7.3</v>
      </c>
      <c r="I334" s="37">
        <v>7.6</v>
      </c>
      <c r="J334" s="37">
        <v>7.2</v>
      </c>
      <c r="K334" s="38">
        <v>6.8454395402750476</v>
      </c>
      <c r="L334" s="38">
        <v>7.1065871347658573</v>
      </c>
      <c r="M334" s="38">
        <v>8.143126164333669</v>
      </c>
      <c r="N334" s="38">
        <v>8.5</v>
      </c>
      <c r="O334" s="47"/>
      <c r="P334" s="37" t="s">
        <v>342</v>
      </c>
      <c r="Q334" s="172"/>
    </row>
    <row r="335" spans="1:17" s="445" customFormat="1" ht="27.6" customHeight="1" x14ac:dyDescent="0.3">
      <c r="A335" s="197"/>
      <c r="B335" s="197"/>
      <c r="C335" s="173"/>
      <c r="D335" s="37">
        <v>28.8</v>
      </c>
      <c r="E335" s="37">
        <v>27.7</v>
      </c>
      <c r="F335" s="37">
        <v>26.5</v>
      </c>
      <c r="G335" s="37">
        <v>25.3</v>
      </c>
      <c r="H335" s="37">
        <v>25.7</v>
      </c>
      <c r="I335" s="37">
        <v>24.5</v>
      </c>
      <c r="J335" s="37">
        <v>24.8</v>
      </c>
      <c r="K335" s="38">
        <v>24.390007560551538</v>
      </c>
      <c r="L335" s="38">
        <v>23.914053706376031</v>
      </c>
      <c r="M335" s="38">
        <v>20.349389820252156</v>
      </c>
      <c r="N335" s="38">
        <v>20.9</v>
      </c>
      <c r="O335" s="47"/>
      <c r="P335" s="37" t="s">
        <v>343</v>
      </c>
      <c r="Q335" s="172"/>
    </row>
    <row r="336" spans="1:17" s="445" customFormat="1" ht="27.6" customHeight="1" x14ac:dyDescent="0.3">
      <c r="A336" s="16" t="s">
        <v>754</v>
      </c>
      <c r="B336" s="16" t="s">
        <v>3865</v>
      </c>
      <c r="C336" s="37"/>
      <c r="D336" s="37"/>
      <c r="E336" s="37">
        <v>1.6</v>
      </c>
      <c r="F336" s="37">
        <v>1.6</v>
      </c>
      <c r="G336" s="37">
        <v>1.5</v>
      </c>
      <c r="H336" s="37">
        <v>1.4</v>
      </c>
      <c r="I336" s="37">
        <v>1.5</v>
      </c>
      <c r="J336" s="37">
        <v>1.7</v>
      </c>
      <c r="K336" s="38">
        <v>1.9</v>
      </c>
      <c r="L336" s="38">
        <v>1.9</v>
      </c>
      <c r="M336" s="38">
        <v>1.9</v>
      </c>
      <c r="N336" s="38">
        <v>1.9</v>
      </c>
      <c r="O336" s="47"/>
      <c r="P336" s="37" t="s">
        <v>3867</v>
      </c>
      <c r="Q336" s="39" t="s">
        <v>3868</v>
      </c>
    </row>
    <row r="337" spans="1:17" s="445" customFormat="1" ht="27.6" customHeight="1" x14ac:dyDescent="0.3">
      <c r="A337" s="16" t="s">
        <v>755</v>
      </c>
      <c r="B337" s="16" t="s">
        <v>458</v>
      </c>
      <c r="C337" s="37"/>
      <c r="D337" s="37">
        <v>15.3</v>
      </c>
      <c r="E337" s="37">
        <v>15.5</v>
      </c>
      <c r="F337" s="38">
        <v>15</v>
      </c>
      <c r="G337" s="38">
        <v>14.4</v>
      </c>
      <c r="H337" s="38">
        <v>14.1</v>
      </c>
      <c r="I337" s="38">
        <v>15</v>
      </c>
      <c r="J337" s="38">
        <v>10.7</v>
      </c>
      <c r="K337" s="38">
        <v>12.4</v>
      </c>
      <c r="L337" s="38">
        <v>15.1</v>
      </c>
      <c r="M337" s="38">
        <v>16</v>
      </c>
      <c r="N337" s="38">
        <v>14.6</v>
      </c>
      <c r="O337" s="38"/>
      <c r="P337" s="37" t="s">
        <v>451</v>
      </c>
      <c r="Q337" s="39" t="s">
        <v>3498</v>
      </c>
    </row>
    <row r="338" spans="1:17" s="445" customFormat="1" ht="27.6" customHeight="1" x14ac:dyDescent="0.3">
      <c r="A338" s="16" t="s">
        <v>756</v>
      </c>
      <c r="B338" s="16" t="s">
        <v>459</v>
      </c>
      <c r="C338" s="37"/>
      <c r="D338" s="37">
        <v>17.5</v>
      </c>
      <c r="E338" s="37">
        <v>16.3</v>
      </c>
      <c r="F338" s="37">
        <v>16.899999999999999</v>
      </c>
      <c r="G338" s="38">
        <v>15</v>
      </c>
      <c r="H338" s="37">
        <v>15.3</v>
      </c>
      <c r="I338" s="37">
        <v>15.3</v>
      </c>
      <c r="J338" s="37">
        <v>4.5999999999999996</v>
      </c>
      <c r="K338" s="38">
        <v>6.1</v>
      </c>
      <c r="L338" s="38">
        <v>13.7</v>
      </c>
      <c r="M338" s="38">
        <v>14.6</v>
      </c>
      <c r="N338" s="38">
        <v>11.8</v>
      </c>
      <c r="O338" s="38"/>
      <c r="P338" s="37" t="s">
        <v>451</v>
      </c>
      <c r="Q338" s="39" t="s">
        <v>3499</v>
      </c>
    </row>
    <row r="339" spans="1:17" s="445" customFormat="1" ht="27.6" customHeight="1" x14ac:dyDescent="0.3">
      <c r="A339" s="16" t="s">
        <v>757</v>
      </c>
      <c r="B339" s="16" t="s">
        <v>460</v>
      </c>
      <c r="C339" s="37"/>
      <c r="D339" s="37">
        <v>6.4</v>
      </c>
      <c r="E339" s="37">
        <v>7.5</v>
      </c>
      <c r="F339" s="37">
        <v>7</v>
      </c>
      <c r="G339" s="37">
        <v>7.3</v>
      </c>
      <c r="H339" s="38">
        <v>7.3</v>
      </c>
      <c r="I339" s="38">
        <v>6.5</v>
      </c>
      <c r="J339" s="38">
        <v>6.6</v>
      </c>
      <c r="K339" s="38">
        <v>6.7</v>
      </c>
      <c r="L339" s="38">
        <v>6.7</v>
      </c>
      <c r="M339" s="38">
        <v>7.4</v>
      </c>
      <c r="N339" s="38">
        <v>7.3</v>
      </c>
      <c r="O339" s="38"/>
      <c r="P339" s="37" t="s">
        <v>451</v>
      </c>
      <c r="Q339" s="39" t="s">
        <v>3500</v>
      </c>
    </row>
    <row r="340" spans="1:17" s="445" customFormat="1" ht="27.6" customHeight="1" x14ac:dyDescent="0.3">
      <c r="A340" s="16" t="s">
        <v>3866</v>
      </c>
      <c r="B340" s="16" t="s">
        <v>461</v>
      </c>
      <c r="C340" s="37"/>
      <c r="D340" s="37">
        <v>52.4</v>
      </c>
      <c r="E340" s="37">
        <v>54.9</v>
      </c>
      <c r="F340" s="37">
        <v>58.3</v>
      </c>
      <c r="G340" s="37">
        <v>60.1</v>
      </c>
      <c r="H340" s="38">
        <v>61</v>
      </c>
      <c r="I340" s="38">
        <v>62.1</v>
      </c>
      <c r="J340" s="38">
        <v>38.9</v>
      </c>
      <c r="K340" s="38">
        <v>34.4</v>
      </c>
      <c r="L340" s="38">
        <v>44.1</v>
      </c>
      <c r="M340" s="38"/>
      <c r="N340" s="38"/>
      <c r="O340" s="38"/>
      <c r="P340" s="37" t="s">
        <v>451</v>
      </c>
      <c r="Q340" s="39" t="s">
        <v>3501</v>
      </c>
    </row>
    <row r="341" spans="1:17" s="445" customFormat="1" ht="27.6" customHeight="1" x14ac:dyDescent="0.3">
      <c r="A341" s="172" t="s">
        <v>354</v>
      </c>
      <c r="B341" s="172"/>
      <c r="C341" s="172"/>
      <c r="D341" s="172"/>
      <c r="E341" s="172"/>
      <c r="F341" s="172"/>
      <c r="G341" s="172"/>
      <c r="H341" s="172"/>
      <c r="I341" s="172"/>
      <c r="J341" s="172"/>
      <c r="K341" s="172"/>
      <c r="L341" s="172"/>
      <c r="M341" s="172"/>
      <c r="N341" s="172"/>
      <c r="O341" s="172"/>
      <c r="P341" s="172"/>
      <c r="Q341" s="172"/>
    </row>
    <row r="342" spans="1:17" s="445" customFormat="1" ht="27.6" customHeight="1" x14ac:dyDescent="0.3">
      <c r="A342" s="176" t="s">
        <v>3674</v>
      </c>
      <c r="B342" s="176"/>
      <c r="C342" s="176"/>
      <c r="D342" s="176"/>
      <c r="E342" s="176"/>
      <c r="F342" s="176"/>
      <c r="G342" s="176"/>
      <c r="H342" s="176"/>
      <c r="I342" s="176"/>
      <c r="J342" s="176"/>
      <c r="K342" s="176"/>
      <c r="L342" s="176"/>
      <c r="M342" s="176"/>
      <c r="N342" s="176"/>
      <c r="O342" s="176"/>
      <c r="P342" s="176"/>
      <c r="Q342" s="176"/>
    </row>
    <row r="343" spans="1:17" s="445" customFormat="1" ht="27.6" customHeight="1" x14ac:dyDescent="0.3">
      <c r="A343" s="197" t="s">
        <v>758</v>
      </c>
      <c r="B343" s="197" t="s">
        <v>4004</v>
      </c>
      <c r="C343" s="173"/>
      <c r="D343" s="38">
        <v>46.8</v>
      </c>
      <c r="E343" s="38">
        <v>43.5</v>
      </c>
      <c r="F343" s="38">
        <v>43.6</v>
      </c>
      <c r="G343" s="38">
        <v>43.6</v>
      </c>
      <c r="H343" s="38">
        <v>43.5</v>
      </c>
      <c r="I343" s="38">
        <v>40.1</v>
      </c>
      <c r="J343" s="38">
        <v>40</v>
      </c>
      <c r="K343" s="38">
        <v>38.799999999999997</v>
      </c>
      <c r="L343" s="38">
        <v>42.422285216774256</v>
      </c>
      <c r="M343" s="38">
        <v>43.101840432960046</v>
      </c>
      <c r="N343" s="38">
        <v>43.7</v>
      </c>
      <c r="O343" s="38"/>
      <c r="P343" s="37" t="s">
        <v>451</v>
      </c>
      <c r="Q343" s="172" t="s">
        <v>4008</v>
      </c>
    </row>
    <row r="344" spans="1:17" s="445" customFormat="1" ht="27.6" customHeight="1" x14ac:dyDescent="0.3">
      <c r="A344" s="197"/>
      <c r="B344" s="197"/>
      <c r="C344" s="173"/>
      <c r="D344" s="48">
        <v>42.3</v>
      </c>
      <c r="E344" s="48">
        <v>40.5</v>
      </c>
      <c r="F344" s="48">
        <v>39.9</v>
      </c>
      <c r="G344" s="48">
        <v>40</v>
      </c>
      <c r="H344" s="48">
        <v>40.9</v>
      </c>
      <c r="I344" s="48">
        <v>36.700000000000003</v>
      </c>
      <c r="J344" s="37">
        <v>36.700000000000003</v>
      </c>
      <c r="K344" s="38">
        <v>35.299999999999997</v>
      </c>
      <c r="L344" s="38">
        <v>38.971513277497458</v>
      </c>
      <c r="M344" s="38">
        <v>40.236398143706012</v>
      </c>
      <c r="N344" s="38">
        <v>40.200000000000003</v>
      </c>
      <c r="O344" s="38"/>
      <c r="P344" s="37" t="s">
        <v>342</v>
      </c>
      <c r="Q344" s="172"/>
    </row>
    <row r="345" spans="1:17" s="445" customFormat="1" ht="27.6" customHeight="1" x14ac:dyDescent="0.3">
      <c r="A345" s="197"/>
      <c r="B345" s="197"/>
      <c r="C345" s="173"/>
      <c r="D345" s="37">
        <v>57.5</v>
      </c>
      <c r="E345" s="37">
        <v>51.1</v>
      </c>
      <c r="F345" s="37">
        <v>53.4</v>
      </c>
      <c r="G345" s="37">
        <v>53.3</v>
      </c>
      <c r="H345" s="37">
        <v>50.9</v>
      </c>
      <c r="I345" s="38">
        <v>49</v>
      </c>
      <c r="J345" s="48">
        <v>48.4</v>
      </c>
      <c r="K345" s="38">
        <v>48.7</v>
      </c>
      <c r="L345" s="38">
        <v>51.527571683503936</v>
      </c>
      <c r="M345" s="38">
        <v>50.277751253178039</v>
      </c>
      <c r="N345" s="38">
        <v>51.9</v>
      </c>
      <c r="O345" s="38"/>
      <c r="P345" s="37" t="s">
        <v>343</v>
      </c>
      <c r="Q345" s="172"/>
    </row>
    <row r="346" spans="1:17" s="445" customFormat="1" ht="27.6" customHeight="1" x14ac:dyDescent="0.3">
      <c r="A346" s="197" t="s">
        <v>759</v>
      </c>
      <c r="B346" s="197" t="s">
        <v>3869</v>
      </c>
      <c r="C346" s="37"/>
      <c r="D346" s="48">
        <v>37.240154065849119</v>
      </c>
      <c r="E346" s="48">
        <v>34.526244310013489</v>
      </c>
      <c r="F346" s="48">
        <v>34.959644980275144</v>
      </c>
      <c r="G346" s="48">
        <v>34.356497522236658</v>
      </c>
      <c r="H346" s="48">
        <v>35.358336462913677</v>
      </c>
      <c r="I346" s="38">
        <v>31.393214524679408</v>
      </c>
      <c r="J346" s="48">
        <v>30.357358124780713</v>
      </c>
      <c r="K346" s="38">
        <v>28.416204531521348</v>
      </c>
      <c r="L346" s="38">
        <v>33.499191974104548</v>
      </c>
      <c r="M346" s="38">
        <v>34.600985375001002</v>
      </c>
      <c r="N346" s="38">
        <v>35.326709268022761</v>
      </c>
      <c r="O346" s="37"/>
      <c r="P346" s="37" t="s">
        <v>451</v>
      </c>
      <c r="Q346" s="172" t="s">
        <v>3880</v>
      </c>
    </row>
    <row r="347" spans="1:17" s="445" customFormat="1" ht="27.6" customHeight="1" x14ac:dyDescent="0.3">
      <c r="A347" s="197"/>
      <c r="B347" s="197"/>
      <c r="C347" s="37"/>
      <c r="D347" s="48">
        <v>32.33779809538936</v>
      </c>
      <c r="E347" s="48">
        <v>31.639371926275718</v>
      </c>
      <c r="F347" s="48">
        <v>30.988444518881884</v>
      </c>
      <c r="G347" s="48">
        <v>30.540844358661712</v>
      </c>
      <c r="H347" s="48">
        <v>32.626909269043949</v>
      </c>
      <c r="I347" s="38">
        <v>28.054879452554545</v>
      </c>
      <c r="J347" s="48">
        <v>27.053890530067932</v>
      </c>
      <c r="K347" s="38">
        <v>24.356489556914195</v>
      </c>
      <c r="L347" s="38">
        <v>29.861327148140699</v>
      </c>
      <c r="M347" s="38">
        <v>31.450180801395938</v>
      </c>
      <c r="N347" s="38">
        <v>31.228867143175933</v>
      </c>
      <c r="O347" s="37"/>
      <c r="P347" s="37" t="s">
        <v>342</v>
      </c>
      <c r="Q347" s="172"/>
    </row>
    <row r="348" spans="1:17" s="445" customFormat="1" ht="27.6" customHeight="1" x14ac:dyDescent="0.3">
      <c r="A348" s="197"/>
      <c r="B348" s="197"/>
      <c r="C348" s="37"/>
      <c r="D348" s="48">
        <v>48.662987055023791</v>
      </c>
      <c r="E348" s="48">
        <v>41.88583543896943</v>
      </c>
      <c r="F348" s="48">
        <v>45.582851849849924</v>
      </c>
      <c r="G348" s="48">
        <v>44.564874099197041</v>
      </c>
      <c r="H348" s="48">
        <v>42.89424072107262</v>
      </c>
      <c r="I348" s="38">
        <v>40.305709848595974</v>
      </c>
      <c r="J348" s="48">
        <v>39.021261861123264</v>
      </c>
      <c r="K348" s="38">
        <v>39.922622935938406</v>
      </c>
      <c r="L348" s="38">
        <v>43.098146048879705</v>
      </c>
      <c r="M348" s="38">
        <v>42.491527340168986</v>
      </c>
      <c r="N348" s="38">
        <v>44.652375724777926</v>
      </c>
      <c r="O348" s="37"/>
      <c r="P348" s="37" t="s">
        <v>343</v>
      </c>
      <c r="Q348" s="172"/>
    </row>
    <row r="349" spans="1:17" s="445" customFormat="1" ht="27.6" customHeight="1" x14ac:dyDescent="0.3">
      <c r="A349" s="197" t="s">
        <v>3870</v>
      </c>
      <c r="B349" s="197" t="s">
        <v>4168</v>
      </c>
      <c r="C349" s="37"/>
      <c r="D349" s="48"/>
      <c r="E349" s="48">
        <v>45.053818596424605</v>
      </c>
      <c r="F349" s="48">
        <v>46.263716070033453</v>
      </c>
      <c r="G349" s="48">
        <v>43.502219933926888</v>
      </c>
      <c r="H349" s="48">
        <v>44.573235407681416</v>
      </c>
      <c r="I349" s="38">
        <v>44.767331241674178</v>
      </c>
      <c r="J349" s="48">
        <v>45.455127757627729</v>
      </c>
      <c r="K349" s="38">
        <v>38.411475211335095</v>
      </c>
      <c r="L349" s="38">
        <v>46.850066657240603</v>
      </c>
      <c r="M349" s="38">
        <v>46.096949596384654</v>
      </c>
      <c r="N349" s="38">
        <v>51.789445680528665</v>
      </c>
      <c r="O349" s="37"/>
      <c r="P349" s="37" t="s">
        <v>3881</v>
      </c>
      <c r="Q349" s="172" t="s">
        <v>3882</v>
      </c>
    </row>
    <row r="350" spans="1:17" s="445" customFormat="1" ht="27.6" customHeight="1" x14ac:dyDescent="0.3">
      <c r="A350" s="197"/>
      <c r="B350" s="197"/>
      <c r="C350" s="37"/>
      <c r="D350" s="48"/>
      <c r="E350" s="48">
        <v>45.43945725352885</v>
      </c>
      <c r="F350" s="48">
        <v>42.298821356781232</v>
      </c>
      <c r="G350" s="48">
        <v>44.427959824930561</v>
      </c>
      <c r="H350" s="48">
        <v>46.669057562198752</v>
      </c>
      <c r="I350" s="38">
        <v>43.054947070498159</v>
      </c>
      <c r="J350" s="48">
        <v>46.485869339342059</v>
      </c>
      <c r="K350" s="38">
        <v>41.576475082875909</v>
      </c>
      <c r="L350" s="38">
        <v>49.394549702935599</v>
      </c>
      <c r="M350" s="38">
        <v>47.261063005360818</v>
      </c>
      <c r="N350" s="38">
        <v>51.787074057364414</v>
      </c>
      <c r="O350" s="37"/>
      <c r="P350" s="37" t="s">
        <v>3883</v>
      </c>
      <c r="Q350" s="172"/>
    </row>
    <row r="351" spans="1:17" s="445" customFormat="1" ht="27.6" customHeight="1" x14ac:dyDescent="0.3">
      <c r="A351" s="197"/>
      <c r="B351" s="197"/>
      <c r="C351" s="37"/>
      <c r="D351" s="48"/>
      <c r="E351" s="48">
        <v>41.191862657591955</v>
      </c>
      <c r="F351" s="48">
        <v>42.118633169867195</v>
      </c>
      <c r="G351" s="48">
        <v>39.822537265543815</v>
      </c>
      <c r="H351" s="48">
        <v>40.750332224543065</v>
      </c>
      <c r="I351" s="38">
        <v>33.64966907962458</v>
      </c>
      <c r="J351" s="48">
        <v>30.65379536029123</v>
      </c>
      <c r="K351" s="38">
        <v>30.668139823987172</v>
      </c>
      <c r="L351" s="38">
        <v>36.397977916691588</v>
      </c>
      <c r="M351" s="38">
        <v>36.889249945585192</v>
      </c>
      <c r="N351" s="38">
        <v>35.989869153809266</v>
      </c>
      <c r="O351" s="37"/>
      <c r="P351" s="37" t="s">
        <v>3884</v>
      </c>
      <c r="Q351" s="172"/>
    </row>
    <row r="352" spans="1:17" s="445" customFormat="1" ht="27.6" customHeight="1" x14ac:dyDescent="0.3">
      <c r="A352" s="197"/>
      <c r="B352" s="197"/>
      <c r="C352" s="37"/>
      <c r="D352" s="48"/>
      <c r="E352" s="48">
        <v>27.105619674667608</v>
      </c>
      <c r="F352" s="48">
        <v>28.336590706225302</v>
      </c>
      <c r="G352" s="48">
        <v>27.116002480539347</v>
      </c>
      <c r="H352" s="48">
        <v>27.572293270138331</v>
      </c>
      <c r="I352" s="38">
        <v>24.063509360044733</v>
      </c>
      <c r="J352" s="48">
        <v>21.098782493295456</v>
      </c>
      <c r="K352" s="38">
        <v>17.66037061586054</v>
      </c>
      <c r="L352" s="38">
        <v>23.287646385474748</v>
      </c>
      <c r="M352" s="38">
        <v>24.438519028765956</v>
      </c>
      <c r="N352" s="38">
        <v>25.423902514587926</v>
      </c>
      <c r="O352" s="37"/>
      <c r="P352" s="37" t="s">
        <v>3885</v>
      </c>
      <c r="Q352" s="172"/>
    </row>
    <row r="353" spans="1:17" s="445" customFormat="1" ht="27.6" customHeight="1" x14ac:dyDescent="0.3">
      <c r="A353" s="197"/>
      <c r="B353" s="197"/>
      <c r="C353" s="37"/>
      <c r="D353" s="48"/>
      <c r="E353" s="48">
        <v>30.406330714878582</v>
      </c>
      <c r="F353" s="48">
        <v>30.527201044115674</v>
      </c>
      <c r="G353" s="48">
        <v>30.761030158810478</v>
      </c>
      <c r="H353" s="48">
        <v>31.734822631676391</v>
      </c>
      <c r="I353" s="38">
        <v>27.709974380242887</v>
      </c>
      <c r="J353" s="48">
        <v>28.418867019893245</v>
      </c>
      <c r="K353" s="38">
        <v>26.019022147473969</v>
      </c>
      <c r="L353" s="38">
        <v>28.683766459325096</v>
      </c>
      <c r="M353" s="38">
        <v>31.845541828605306</v>
      </c>
      <c r="N353" s="38">
        <v>31.588028245641635</v>
      </c>
      <c r="O353" s="37"/>
      <c r="P353" s="37" t="s">
        <v>3886</v>
      </c>
      <c r="Q353" s="172"/>
    </row>
    <row r="354" spans="1:17" s="445" customFormat="1" ht="27.6" customHeight="1" x14ac:dyDescent="0.3">
      <c r="A354" s="18" t="s">
        <v>3871</v>
      </c>
      <c r="B354" s="16" t="s">
        <v>462</v>
      </c>
      <c r="C354" s="37"/>
      <c r="D354" s="37">
        <v>24.5</v>
      </c>
      <c r="E354" s="37">
        <v>30.3</v>
      </c>
      <c r="F354" s="37">
        <v>29.2</v>
      </c>
      <c r="G354" s="37">
        <v>30.7</v>
      </c>
      <c r="H354" s="37">
        <v>31.3</v>
      </c>
      <c r="I354" s="37">
        <v>34.5</v>
      </c>
      <c r="J354" s="37">
        <v>29.7</v>
      </c>
      <c r="K354" s="37">
        <v>36.200000000000003</v>
      </c>
      <c r="L354" s="37">
        <v>33.4</v>
      </c>
      <c r="M354" s="38">
        <v>32</v>
      </c>
      <c r="N354" s="38">
        <v>33.799999999999997</v>
      </c>
      <c r="O354" s="37"/>
      <c r="P354" s="37" t="s">
        <v>451</v>
      </c>
      <c r="Q354" s="39" t="s">
        <v>3502</v>
      </c>
    </row>
    <row r="355" spans="1:17" s="445" customFormat="1" ht="27.6" customHeight="1" x14ac:dyDescent="0.3">
      <c r="A355" s="18" t="s">
        <v>3872</v>
      </c>
      <c r="B355" s="16" t="s">
        <v>3873</v>
      </c>
      <c r="C355" s="37"/>
      <c r="D355" s="48"/>
      <c r="E355" s="48"/>
      <c r="F355" s="48"/>
      <c r="G355" s="48"/>
      <c r="H355" s="48">
        <v>39.6</v>
      </c>
      <c r="I355" s="48">
        <v>54.6</v>
      </c>
      <c r="J355" s="48">
        <v>32.299999999999997</v>
      </c>
      <c r="K355" s="48">
        <v>58.3</v>
      </c>
      <c r="L355" s="48">
        <v>66.8</v>
      </c>
      <c r="M355" s="48">
        <v>71.900000000000006</v>
      </c>
      <c r="N355" s="48">
        <v>70.599999999999994</v>
      </c>
      <c r="O355" s="37"/>
      <c r="P355" s="37" t="s">
        <v>451</v>
      </c>
      <c r="Q355" s="39" t="s">
        <v>3887</v>
      </c>
    </row>
    <row r="356" spans="1:17" s="445" customFormat="1" ht="27.6" customHeight="1" x14ac:dyDescent="0.3">
      <c r="A356" s="18" t="s">
        <v>3874</v>
      </c>
      <c r="B356" s="16" t="s">
        <v>3875</v>
      </c>
      <c r="C356" s="37"/>
      <c r="D356" s="48"/>
      <c r="E356" s="48"/>
      <c r="F356" s="48"/>
      <c r="G356" s="48"/>
      <c r="H356" s="48">
        <v>35.5</v>
      </c>
      <c r="I356" s="48">
        <v>63.6</v>
      </c>
      <c r="J356" s="48">
        <v>38.5</v>
      </c>
      <c r="K356" s="48">
        <v>62.4</v>
      </c>
      <c r="L356" s="48">
        <v>68.599999999999994</v>
      </c>
      <c r="M356" s="48">
        <v>74.7</v>
      </c>
      <c r="N356" s="48">
        <v>72.7</v>
      </c>
      <c r="O356" s="37"/>
      <c r="P356" s="37" t="s">
        <v>451</v>
      </c>
      <c r="Q356" s="39" t="s">
        <v>3887</v>
      </c>
    </row>
    <row r="357" spans="1:17" s="445" customFormat="1" ht="27.6" customHeight="1" x14ac:dyDescent="0.3">
      <c r="A357" s="18" t="s">
        <v>3876</v>
      </c>
      <c r="B357" s="16" t="s">
        <v>3877</v>
      </c>
      <c r="C357" s="37"/>
      <c r="D357" s="48"/>
      <c r="E357" s="48"/>
      <c r="F357" s="48"/>
      <c r="G357" s="48"/>
      <c r="H357" s="48">
        <v>52.5</v>
      </c>
      <c r="I357" s="48">
        <v>53.5</v>
      </c>
      <c r="J357" s="48">
        <v>47</v>
      </c>
      <c r="K357" s="48">
        <v>70.5</v>
      </c>
      <c r="L357" s="48">
        <v>72.599999999999994</v>
      </c>
      <c r="M357" s="48">
        <v>76.7</v>
      </c>
      <c r="N357" s="48">
        <v>81</v>
      </c>
      <c r="O357" s="37"/>
      <c r="P357" s="37" t="s">
        <v>451</v>
      </c>
      <c r="Q357" s="39" t="s">
        <v>3887</v>
      </c>
    </row>
    <row r="358" spans="1:17" s="445" customFormat="1" ht="27.6" customHeight="1" x14ac:dyDescent="0.3">
      <c r="A358" s="18" t="s">
        <v>3878</v>
      </c>
      <c r="B358" s="16" t="s">
        <v>3879</v>
      </c>
      <c r="C358" s="37"/>
      <c r="D358" s="48"/>
      <c r="E358" s="48"/>
      <c r="F358" s="48"/>
      <c r="G358" s="48"/>
      <c r="H358" s="48">
        <v>49.2</v>
      </c>
      <c r="I358" s="48">
        <v>82.6</v>
      </c>
      <c r="J358" s="48">
        <v>85.7</v>
      </c>
      <c r="K358" s="48">
        <v>88.7</v>
      </c>
      <c r="L358" s="48">
        <v>93</v>
      </c>
      <c r="M358" s="48">
        <v>93.8</v>
      </c>
      <c r="N358" s="48">
        <v>93.6</v>
      </c>
      <c r="O358" s="37"/>
      <c r="P358" s="37" t="s">
        <v>451</v>
      </c>
      <c r="Q358" s="39" t="s">
        <v>3887</v>
      </c>
    </row>
    <row r="359" spans="1:17" s="445" customFormat="1" ht="27.6" customHeight="1" x14ac:dyDescent="0.3">
      <c r="A359" s="176" t="s">
        <v>4147</v>
      </c>
      <c r="B359" s="176"/>
      <c r="C359" s="176"/>
      <c r="D359" s="176"/>
      <c r="E359" s="176"/>
      <c r="F359" s="176"/>
      <c r="G359" s="176"/>
      <c r="H359" s="176"/>
      <c r="I359" s="176"/>
      <c r="J359" s="176"/>
      <c r="K359" s="176"/>
      <c r="L359" s="176"/>
      <c r="M359" s="176"/>
      <c r="N359" s="176"/>
      <c r="O359" s="176"/>
      <c r="P359" s="176"/>
      <c r="Q359" s="176"/>
    </row>
    <row r="360" spans="1:17" s="445" customFormat="1" ht="27.6" customHeight="1" x14ac:dyDescent="0.3">
      <c r="A360" s="16" t="s">
        <v>760</v>
      </c>
      <c r="B360" s="16" t="s">
        <v>463</v>
      </c>
      <c r="C360" s="37"/>
      <c r="D360" s="40">
        <v>0.16800000000000001</v>
      </c>
      <c r="E360" s="40">
        <v>0.16600000000000001</v>
      </c>
      <c r="F360" s="40">
        <v>0.184</v>
      </c>
      <c r="G360" s="40">
        <v>0.17699999999999999</v>
      </c>
      <c r="H360" s="40">
        <v>0.184</v>
      </c>
      <c r="I360" s="40">
        <v>0.17899999999999999</v>
      </c>
      <c r="J360" s="40">
        <v>0.21099999999999999</v>
      </c>
      <c r="K360" s="40">
        <v>0.17499999999999999</v>
      </c>
      <c r="L360" s="56">
        <v>19.600000000000001</v>
      </c>
      <c r="M360" s="56">
        <v>19.8</v>
      </c>
      <c r="N360" s="48">
        <v>18.7</v>
      </c>
      <c r="O360" s="56"/>
      <c r="P360" s="37" t="s">
        <v>340</v>
      </c>
      <c r="Q360" s="39" t="s">
        <v>3519</v>
      </c>
    </row>
    <row r="361" spans="1:17" s="445" customFormat="1" ht="27.6" customHeight="1" x14ac:dyDescent="0.3">
      <c r="A361" s="16" t="s">
        <v>761</v>
      </c>
      <c r="B361" s="16" t="s">
        <v>1555</v>
      </c>
      <c r="C361" s="37"/>
      <c r="D361" s="36">
        <v>4881</v>
      </c>
      <c r="E361" s="36"/>
      <c r="F361" s="45">
        <v>4881</v>
      </c>
      <c r="G361" s="36"/>
      <c r="H361" s="36"/>
      <c r="I361" s="36"/>
      <c r="J361" s="36"/>
      <c r="K361" s="36"/>
      <c r="L361" s="45"/>
      <c r="M361" s="45"/>
      <c r="N361" s="45"/>
      <c r="O361" s="45"/>
      <c r="P361" s="37" t="s">
        <v>339</v>
      </c>
      <c r="Q361" s="39" t="s">
        <v>639</v>
      </c>
    </row>
    <row r="362" spans="1:17" s="445" customFormat="1" ht="27.6" customHeight="1" x14ac:dyDescent="0.3">
      <c r="A362" s="172" t="s">
        <v>354</v>
      </c>
      <c r="B362" s="172"/>
      <c r="C362" s="172"/>
      <c r="D362" s="172"/>
      <c r="E362" s="172"/>
      <c r="F362" s="172"/>
      <c r="G362" s="172"/>
      <c r="H362" s="172"/>
      <c r="I362" s="172"/>
      <c r="J362" s="172"/>
      <c r="K362" s="172"/>
      <c r="L362" s="172"/>
      <c r="M362" s="172"/>
      <c r="N362" s="172"/>
      <c r="O362" s="172"/>
      <c r="P362" s="172"/>
      <c r="Q362" s="172"/>
    </row>
    <row r="363" spans="1:17" s="445" customFormat="1" ht="27.6" customHeight="1" x14ac:dyDescent="0.3">
      <c r="A363" s="176" t="s">
        <v>3675</v>
      </c>
      <c r="B363" s="176"/>
      <c r="C363" s="176"/>
      <c r="D363" s="176"/>
      <c r="E363" s="176"/>
      <c r="F363" s="176"/>
      <c r="G363" s="176"/>
      <c r="H363" s="176"/>
      <c r="I363" s="176"/>
      <c r="J363" s="176"/>
      <c r="K363" s="176"/>
      <c r="L363" s="176"/>
      <c r="M363" s="176"/>
      <c r="N363" s="176"/>
      <c r="O363" s="176"/>
      <c r="P363" s="176"/>
      <c r="Q363" s="176"/>
    </row>
    <row r="364" spans="1:17" s="445" customFormat="1" ht="27.6" customHeight="1" x14ac:dyDescent="0.3">
      <c r="A364" s="16" t="s">
        <v>762</v>
      </c>
      <c r="B364" s="16" t="s">
        <v>464</v>
      </c>
      <c r="C364" s="37"/>
      <c r="D364" s="36" t="s">
        <v>465</v>
      </c>
      <c r="E364" s="36"/>
      <c r="F364" s="36"/>
      <c r="G364" s="36"/>
      <c r="H364" s="36"/>
      <c r="I364" s="36"/>
      <c r="J364" s="36"/>
      <c r="K364" s="36"/>
      <c r="L364" s="45"/>
      <c r="M364" s="45"/>
      <c r="N364" s="45"/>
      <c r="O364" s="45"/>
      <c r="P364" s="37" t="s">
        <v>339</v>
      </c>
      <c r="Q364" s="39" t="s">
        <v>643</v>
      </c>
    </row>
    <row r="365" spans="1:17" s="445" customFormat="1" ht="27.6" customHeight="1" x14ac:dyDescent="0.3">
      <c r="A365" s="197" t="s">
        <v>763</v>
      </c>
      <c r="B365" s="197" t="s">
        <v>1511</v>
      </c>
      <c r="C365" s="173"/>
      <c r="D365" s="49">
        <v>45.59</v>
      </c>
      <c r="E365" s="49">
        <v>64.44</v>
      </c>
      <c r="F365" s="49">
        <v>56.79</v>
      </c>
      <c r="G365" s="49">
        <v>39.229999999999997</v>
      </c>
      <c r="H365" s="49">
        <v>120.68</v>
      </c>
      <c r="I365" s="49">
        <v>162.24</v>
      </c>
      <c r="J365" s="49">
        <f>J366+J367+J368</f>
        <v>153010.52799999999</v>
      </c>
      <c r="K365" s="49">
        <v>186520362</v>
      </c>
      <c r="L365" s="305">
        <v>243666711</v>
      </c>
      <c r="M365" s="305">
        <v>48838967</v>
      </c>
      <c r="N365" s="305">
        <v>203866130</v>
      </c>
      <c r="O365" s="305"/>
      <c r="P365" s="37" t="s">
        <v>1507</v>
      </c>
      <c r="Q365" s="172" t="s">
        <v>3415</v>
      </c>
    </row>
    <row r="366" spans="1:17" s="445" customFormat="1" ht="27.6" customHeight="1" x14ac:dyDescent="0.3">
      <c r="A366" s="197"/>
      <c r="B366" s="197"/>
      <c r="C366" s="173"/>
      <c r="D366" s="49">
        <v>0.48</v>
      </c>
      <c r="E366" s="49">
        <v>2.14</v>
      </c>
      <c r="F366" s="49">
        <v>1.67</v>
      </c>
      <c r="G366" s="49">
        <v>1.82</v>
      </c>
      <c r="H366" s="49">
        <v>21.7</v>
      </c>
      <c r="I366" s="49">
        <v>12.72</v>
      </c>
      <c r="J366" s="49">
        <v>8050.4089999999997</v>
      </c>
      <c r="K366" s="305">
        <v>21041621</v>
      </c>
      <c r="L366" s="305">
        <v>13034932</v>
      </c>
      <c r="M366" s="305">
        <v>15610563</v>
      </c>
      <c r="N366" s="305">
        <v>3941490</v>
      </c>
      <c r="O366" s="305"/>
      <c r="P366" s="37" t="s">
        <v>1508</v>
      </c>
      <c r="Q366" s="172"/>
    </row>
    <row r="367" spans="1:17" s="445" customFormat="1" ht="27.6" customHeight="1" x14ac:dyDescent="0.3">
      <c r="A367" s="197"/>
      <c r="B367" s="197"/>
      <c r="C367" s="173"/>
      <c r="D367" s="49">
        <v>18.02</v>
      </c>
      <c r="E367" s="49">
        <v>19.93</v>
      </c>
      <c r="F367" s="49">
        <v>18.649999999999999</v>
      </c>
      <c r="G367" s="49">
        <v>12.51</v>
      </c>
      <c r="H367" s="49">
        <v>74.739999999999995</v>
      </c>
      <c r="I367" s="49">
        <v>81.02</v>
      </c>
      <c r="J367" s="49">
        <v>65448.239000000001</v>
      </c>
      <c r="K367" s="305">
        <v>64721710</v>
      </c>
      <c r="L367" s="305">
        <v>120226534</v>
      </c>
      <c r="M367" s="305">
        <v>140847510</v>
      </c>
      <c r="N367" s="305">
        <v>115473570</v>
      </c>
      <c r="O367" s="305"/>
      <c r="P367" s="37" t="s">
        <v>1509</v>
      </c>
      <c r="Q367" s="172"/>
    </row>
    <row r="368" spans="1:17" s="445" customFormat="1" ht="27.6" customHeight="1" x14ac:dyDescent="0.3">
      <c r="A368" s="197"/>
      <c r="B368" s="197"/>
      <c r="C368" s="173"/>
      <c r="D368" s="49">
        <v>29.09</v>
      </c>
      <c r="E368" s="49">
        <v>45.37</v>
      </c>
      <c r="F368" s="49">
        <v>36.46</v>
      </c>
      <c r="G368" s="49">
        <v>24.8</v>
      </c>
      <c r="H368" s="49">
        <v>24.23</v>
      </c>
      <c r="I368" s="49">
        <v>68.510000000000005</v>
      </c>
      <c r="J368" s="49">
        <v>79511.88</v>
      </c>
      <c r="K368" s="305">
        <v>100757031</v>
      </c>
      <c r="L368" s="305">
        <v>110405244</v>
      </c>
      <c r="M368" s="305">
        <v>92380894</v>
      </c>
      <c r="N368" s="305">
        <v>84451069</v>
      </c>
      <c r="O368" s="305"/>
      <c r="P368" s="37" t="s">
        <v>1510</v>
      </c>
      <c r="Q368" s="172"/>
    </row>
    <row r="369" spans="1:17" s="445" customFormat="1" ht="34.200000000000003" customHeight="1" x14ac:dyDescent="0.3">
      <c r="A369" s="16" t="s">
        <v>764</v>
      </c>
      <c r="B369" s="16" t="s">
        <v>4148</v>
      </c>
      <c r="C369" s="53"/>
      <c r="D369" s="48"/>
      <c r="E369" s="48"/>
      <c r="F369" s="48"/>
      <c r="G369" s="48"/>
      <c r="H369" s="48">
        <v>9.4</v>
      </c>
      <c r="I369" s="48">
        <v>35.799999999999997</v>
      </c>
      <c r="J369" s="48">
        <v>12.5</v>
      </c>
      <c r="K369" s="471">
        <v>7.2</v>
      </c>
      <c r="L369" s="471">
        <v>14.4</v>
      </c>
      <c r="M369" s="471">
        <v>21.7</v>
      </c>
      <c r="N369" s="471">
        <v>23.8</v>
      </c>
      <c r="O369" s="472"/>
      <c r="P369" s="37" t="s">
        <v>340</v>
      </c>
      <c r="Q369" s="39" t="s">
        <v>3905</v>
      </c>
    </row>
    <row r="370" spans="1:17" s="445" customFormat="1" ht="34.200000000000003" customHeight="1" x14ac:dyDescent="0.3">
      <c r="A370" s="16" t="s">
        <v>3888</v>
      </c>
      <c r="B370" s="16" t="s">
        <v>3889</v>
      </c>
      <c r="C370" s="53"/>
      <c r="D370" s="48"/>
      <c r="E370" s="48"/>
      <c r="F370" s="48"/>
      <c r="G370" s="48"/>
      <c r="H370" s="48">
        <v>15.5</v>
      </c>
      <c r="I370" s="48">
        <v>27</v>
      </c>
      <c r="J370" s="48">
        <v>19.100000000000001</v>
      </c>
      <c r="K370" s="471">
        <v>15.9</v>
      </c>
      <c r="L370" s="471">
        <v>21.9</v>
      </c>
      <c r="M370" s="471">
        <v>24.3</v>
      </c>
      <c r="N370" s="471">
        <v>24.7</v>
      </c>
      <c r="O370" s="45"/>
      <c r="P370" s="37" t="s">
        <v>340</v>
      </c>
      <c r="Q370" s="39" t="s">
        <v>3905</v>
      </c>
    </row>
    <row r="371" spans="1:17" s="445" customFormat="1" ht="34.200000000000003" customHeight="1" x14ac:dyDescent="0.3">
      <c r="A371" s="16" t="s">
        <v>3890</v>
      </c>
      <c r="B371" s="16" t="s">
        <v>3891</v>
      </c>
      <c r="C371" s="39"/>
      <c r="D371" s="48"/>
      <c r="E371" s="48"/>
      <c r="F371" s="48"/>
      <c r="G371" s="48"/>
      <c r="H371" s="48">
        <v>17.100000000000001</v>
      </c>
      <c r="I371" s="48">
        <v>43.5</v>
      </c>
      <c r="J371" s="48">
        <v>25.4</v>
      </c>
      <c r="K371" s="471">
        <v>26</v>
      </c>
      <c r="L371" s="471">
        <v>36.799999999999997</v>
      </c>
      <c r="M371" s="471">
        <v>43.4</v>
      </c>
      <c r="N371" s="471">
        <v>50.4</v>
      </c>
      <c r="O371" s="45"/>
      <c r="P371" s="37" t="s">
        <v>340</v>
      </c>
      <c r="Q371" s="39" t="s">
        <v>3905</v>
      </c>
    </row>
    <row r="372" spans="1:17" s="445" customFormat="1" ht="27.6" customHeight="1" x14ac:dyDescent="0.3">
      <c r="A372" s="16" t="s">
        <v>3892</v>
      </c>
      <c r="B372" s="16" t="s">
        <v>3893</v>
      </c>
      <c r="C372" s="39"/>
      <c r="D372" s="48"/>
      <c r="E372" s="48"/>
      <c r="F372" s="48"/>
      <c r="G372" s="48"/>
      <c r="H372" s="48"/>
      <c r="I372" s="48">
        <v>11.3</v>
      </c>
      <c r="J372" s="48">
        <v>11</v>
      </c>
      <c r="K372" s="471">
        <v>10.5</v>
      </c>
      <c r="L372" s="471">
        <v>10.5</v>
      </c>
      <c r="M372" s="471">
        <v>9.5</v>
      </c>
      <c r="N372" s="471">
        <v>8.9</v>
      </c>
      <c r="O372" s="45"/>
      <c r="P372" s="37" t="s">
        <v>340</v>
      </c>
      <c r="Q372" s="39" t="s">
        <v>3906</v>
      </c>
    </row>
    <row r="373" spans="1:17" s="445" customFormat="1" ht="27.6" customHeight="1" x14ac:dyDescent="0.3">
      <c r="A373" s="16" t="s">
        <v>3894</v>
      </c>
      <c r="B373" s="16" t="s">
        <v>3895</v>
      </c>
      <c r="C373" s="39"/>
      <c r="D373" s="48" t="s">
        <v>3899</v>
      </c>
      <c r="E373" s="48" t="s">
        <v>3900</v>
      </c>
      <c r="F373" s="48" t="s">
        <v>3901</v>
      </c>
      <c r="G373" s="48" t="s">
        <v>3902</v>
      </c>
      <c r="H373" s="48" t="s">
        <v>3903</v>
      </c>
      <c r="I373" s="48" t="s">
        <v>3904</v>
      </c>
      <c r="J373" s="48">
        <v>54.5</v>
      </c>
      <c r="K373" s="48">
        <v>53</v>
      </c>
      <c r="L373" s="48">
        <v>61.2</v>
      </c>
      <c r="M373" s="48">
        <v>69.099999999999994</v>
      </c>
      <c r="N373" s="48">
        <v>68.099999999999994</v>
      </c>
      <c r="O373" s="45"/>
      <c r="P373" s="37" t="s">
        <v>340</v>
      </c>
      <c r="Q373" s="39" t="s">
        <v>3907</v>
      </c>
    </row>
    <row r="374" spans="1:17" s="445" customFormat="1" ht="27.6" customHeight="1" x14ac:dyDescent="0.3">
      <c r="A374" s="16" t="s">
        <v>3896</v>
      </c>
      <c r="B374" s="16" t="s">
        <v>3897</v>
      </c>
      <c r="C374" s="39"/>
      <c r="D374" s="48">
        <v>2.8</v>
      </c>
      <c r="E374" s="48">
        <v>4.8</v>
      </c>
      <c r="F374" s="48">
        <v>5.8</v>
      </c>
      <c r="G374" s="48">
        <v>4.7</v>
      </c>
      <c r="H374" s="48">
        <v>4.7</v>
      </c>
      <c r="I374" s="48">
        <v>3.4</v>
      </c>
      <c r="J374" s="48">
        <v>3.8</v>
      </c>
      <c r="K374" s="48">
        <v>3.3</v>
      </c>
      <c r="L374" s="48">
        <v>2.2000000000000002</v>
      </c>
      <c r="M374" s="471"/>
      <c r="N374" s="471"/>
      <c r="O374" s="45"/>
      <c r="P374" s="37" t="s">
        <v>340</v>
      </c>
      <c r="Q374" s="39" t="s">
        <v>3908</v>
      </c>
    </row>
    <row r="375" spans="1:17" s="445" customFormat="1" ht="27.6" customHeight="1" x14ac:dyDescent="0.3">
      <c r="A375" s="197" t="s">
        <v>3898</v>
      </c>
      <c r="B375" s="197" t="s">
        <v>1512</v>
      </c>
      <c r="C375" s="39"/>
      <c r="D375" s="49">
        <v>623.63900000000001</v>
      </c>
      <c r="E375" s="49"/>
      <c r="F375" s="49"/>
      <c r="G375" s="49"/>
      <c r="H375" s="49"/>
      <c r="I375" s="49"/>
      <c r="J375" s="49"/>
      <c r="K375" s="49"/>
      <c r="L375" s="472"/>
      <c r="M375" s="472"/>
      <c r="N375" s="472"/>
      <c r="O375" s="45"/>
      <c r="P375" s="37" t="s">
        <v>1513</v>
      </c>
      <c r="Q375" s="172" t="s">
        <v>1105</v>
      </c>
    </row>
    <row r="376" spans="1:17" s="445" customFormat="1" ht="27.6" customHeight="1" x14ac:dyDescent="0.3">
      <c r="A376" s="197"/>
      <c r="B376" s="197"/>
      <c r="C376" s="39"/>
      <c r="D376" s="49">
        <v>505.56099999999998</v>
      </c>
      <c r="E376" s="36"/>
      <c r="F376" s="36"/>
      <c r="G376" s="36"/>
      <c r="H376" s="36"/>
      <c r="I376" s="36"/>
      <c r="J376" s="36"/>
      <c r="K376" s="49"/>
      <c r="L376" s="45"/>
      <c r="M376" s="45"/>
      <c r="N376" s="45"/>
      <c r="O376" s="45"/>
      <c r="P376" s="37" t="s">
        <v>1514</v>
      </c>
      <c r="Q376" s="172"/>
    </row>
    <row r="377" spans="1:17" s="445" customFormat="1" ht="27.6" customHeight="1" x14ac:dyDescent="0.3">
      <c r="A377" s="172" t="s">
        <v>354</v>
      </c>
      <c r="B377" s="172"/>
      <c r="C377" s="172"/>
      <c r="D377" s="172"/>
      <c r="E377" s="172"/>
      <c r="F377" s="172"/>
      <c r="G377" s="172"/>
      <c r="H377" s="172"/>
      <c r="I377" s="172"/>
      <c r="J377" s="172"/>
      <c r="K377" s="172"/>
      <c r="L377" s="172"/>
      <c r="M377" s="172"/>
      <c r="N377" s="172"/>
      <c r="O377" s="172"/>
      <c r="P377" s="172"/>
      <c r="Q377" s="172"/>
    </row>
    <row r="378" spans="1:17" s="445" customFormat="1" ht="27.6" customHeight="1" x14ac:dyDescent="0.3">
      <c r="A378" s="177" t="s">
        <v>467</v>
      </c>
      <c r="B378" s="177"/>
      <c r="C378" s="177"/>
      <c r="D378" s="177"/>
      <c r="E378" s="177"/>
      <c r="F378" s="177"/>
      <c r="G378" s="177"/>
      <c r="H378" s="177"/>
      <c r="I378" s="177"/>
      <c r="J378" s="177"/>
      <c r="K378" s="177"/>
      <c r="L378" s="177"/>
      <c r="M378" s="177"/>
      <c r="N378" s="177"/>
      <c r="O378" s="177"/>
      <c r="P378" s="177"/>
      <c r="Q378" s="177"/>
    </row>
    <row r="379" spans="1:17" s="445" customFormat="1" ht="27.6" customHeight="1" x14ac:dyDescent="0.3">
      <c r="A379" s="196" t="s">
        <v>468</v>
      </c>
      <c r="B379" s="196"/>
      <c r="C379" s="196"/>
      <c r="D379" s="196"/>
      <c r="E379" s="196"/>
      <c r="F379" s="196"/>
      <c r="G379" s="196"/>
      <c r="H379" s="196"/>
      <c r="I379" s="196"/>
      <c r="J379" s="196"/>
      <c r="K379" s="196"/>
      <c r="L379" s="196"/>
      <c r="M379" s="196"/>
      <c r="N379" s="196"/>
      <c r="O379" s="196"/>
      <c r="P379" s="196"/>
      <c r="Q379" s="196"/>
    </row>
    <row r="380" spans="1:17" s="445" customFormat="1" ht="27.6" customHeight="1" x14ac:dyDescent="0.3">
      <c r="A380" s="176" t="s">
        <v>3676</v>
      </c>
      <c r="B380" s="176"/>
      <c r="C380" s="176"/>
      <c r="D380" s="176"/>
      <c r="E380" s="176"/>
      <c r="F380" s="176"/>
      <c r="G380" s="176"/>
      <c r="H380" s="176"/>
      <c r="I380" s="176"/>
      <c r="J380" s="176"/>
      <c r="K380" s="176"/>
      <c r="L380" s="176"/>
      <c r="M380" s="176"/>
      <c r="N380" s="176"/>
      <c r="O380" s="176"/>
      <c r="P380" s="176"/>
      <c r="Q380" s="176"/>
    </row>
    <row r="381" spans="1:17" s="445" customFormat="1" ht="27.6" customHeight="1" x14ac:dyDescent="0.3">
      <c r="A381" s="16" t="s">
        <v>765</v>
      </c>
      <c r="B381" s="16" t="s">
        <v>469</v>
      </c>
      <c r="C381" s="37" t="s">
        <v>1138</v>
      </c>
      <c r="D381" s="54">
        <v>84.576995303319848</v>
      </c>
      <c r="E381" s="54">
        <v>87.644408344654536</v>
      </c>
      <c r="F381" s="54">
        <v>88.582495273908577</v>
      </c>
      <c r="G381" s="54">
        <v>90.285574542690398</v>
      </c>
      <c r="H381" s="54">
        <v>91.12481429322068</v>
      </c>
      <c r="I381" s="38">
        <v>93.1</v>
      </c>
      <c r="J381" s="38">
        <v>81.2</v>
      </c>
      <c r="K381" s="38">
        <v>85.4</v>
      </c>
      <c r="L381" s="38">
        <v>89.5</v>
      </c>
      <c r="M381" s="38">
        <v>90.5</v>
      </c>
      <c r="N381" s="54">
        <v>92</v>
      </c>
      <c r="O381" s="38"/>
      <c r="P381" s="37" t="s">
        <v>340</v>
      </c>
      <c r="Q381" s="39" t="s">
        <v>3435</v>
      </c>
    </row>
    <row r="382" spans="1:17" s="445" customFormat="1" ht="27.6" customHeight="1" x14ac:dyDescent="0.3">
      <c r="A382" s="197" t="s">
        <v>766</v>
      </c>
      <c r="B382" s="197" t="s">
        <v>470</v>
      </c>
      <c r="C382" s="173" t="s">
        <v>1288</v>
      </c>
      <c r="D382" s="54">
        <v>85.150285814696971</v>
      </c>
      <c r="E382" s="54">
        <v>87.708710870440058</v>
      </c>
      <c r="F382" s="54">
        <v>88.680751306388814</v>
      </c>
      <c r="G382" s="54">
        <v>90.386491902681129</v>
      </c>
      <c r="H382" s="54">
        <v>91.407822622271823</v>
      </c>
      <c r="I382" s="38">
        <v>92.3</v>
      </c>
      <c r="J382" s="38">
        <v>81.099999999999994</v>
      </c>
      <c r="K382" s="38" t="s">
        <v>3262</v>
      </c>
      <c r="L382" s="38" t="s">
        <v>3262</v>
      </c>
      <c r="M382" s="38" t="s">
        <v>3262</v>
      </c>
      <c r="N382" s="38" t="s">
        <v>3262</v>
      </c>
      <c r="O382" s="38"/>
      <c r="P382" s="37" t="s">
        <v>342</v>
      </c>
      <c r="Q382" s="172" t="s">
        <v>3436</v>
      </c>
    </row>
    <row r="383" spans="1:17" s="445" customFormat="1" ht="27.6" customHeight="1" x14ac:dyDescent="0.3">
      <c r="A383" s="197"/>
      <c r="B383" s="197"/>
      <c r="C383" s="173"/>
      <c r="D383" s="54">
        <v>83.067604551002916</v>
      </c>
      <c r="E383" s="54">
        <v>87.481880244350748</v>
      </c>
      <c r="F383" s="54">
        <v>88.30503712665913</v>
      </c>
      <c r="G383" s="54">
        <v>89.975841649900119</v>
      </c>
      <c r="H383" s="54">
        <v>90.332446145555267</v>
      </c>
      <c r="I383" s="38">
        <v>89.6</v>
      </c>
      <c r="J383" s="38">
        <v>81.5</v>
      </c>
      <c r="K383" s="38" t="s">
        <v>3262</v>
      </c>
      <c r="L383" s="38" t="s">
        <v>3262</v>
      </c>
      <c r="M383" s="38" t="s">
        <v>3262</v>
      </c>
      <c r="N383" s="38" t="s">
        <v>3262</v>
      </c>
      <c r="O383" s="38"/>
      <c r="P383" s="37" t="s">
        <v>343</v>
      </c>
      <c r="Q383" s="172"/>
    </row>
    <row r="384" spans="1:17" s="445" customFormat="1" ht="27.6" customHeight="1" x14ac:dyDescent="0.3">
      <c r="A384" s="197"/>
      <c r="B384" s="197"/>
      <c r="C384" s="173"/>
      <c r="D384" s="54">
        <v>82.949111693787742</v>
      </c>
      <c r="E384" s="54">
        <v>87.212579466879319</v>
      </c>
      <c r="F384" s="54">
        <v>88.636972189042069</v>
      </c>
      <c r="G384" s="54">
        <v>89.52653574454871</v>
      </c>
      <c r="H384" s="54">
        <v>90.52363897987783</v>
      </c>
      <c r="I384" s="54">
        <v>92.2</v>
      </c>
      <c r="J384" s="37">
        <v>82.5</v>
      </c>
      <c r="K384" s="37">
        <v>84.7</v>
      </c>
      <c r="L384" s="37">
        <v>89.6</v>
      </c>
      <c r="M384" s="54">
        <v>90</v>
      </c>
      <c r="N384" s="54">
        <v>90.5</v>
      </c>
      <c r="O384" s="54"/>
      <c r="P384" s="37" t="s">
        <v>1245</v>
      </c>
      <c r="Q384" s="172"/>
    </row>
    <row r="385" spans="1:17" s="445" customFormat="1" ht="27.6" customHeight="1" x14ac:dyDescent="0.3">
      <c r="A385" s="197"/>
      <c r="B385" s="197"/>
      <c r="C385" s="173"/>
      <c r="D385" s="54">
        <v>86.189343784573538</v>
      </c>
      <c r="E385" s="54">
        <v>88.099212727512963</v>
      </c>
      <c r="F385" s="54">
        <v>88.523113100288612</v>
      </c>
      <c r="G385" s="54">
        <v>91.137063202781732</v>
      </c>
      <c r="H385" s="54">
        <v>91.789201828624613</v>
      </c>
      <c r="I385" s="54">
        <v>94</v>
      </c>
      <c r="J385" s="37">
        <v>83.4</v>
      </c>
      <c r="K385" s="37">
        <v>87</v>
      </c>
      <c r="L385" s="37">
        <v>88.1</v>
      </c>
      <c r="M385" s="54">
        <v>90.7</v>
      </c>
      <c r="N385" s="54">
        <v>93.6</v>
      </c>
      <c r="O385" s="54"/>
      <c r="P385" s="37" t="s">
        <v>1246</v>
      </c>
      <c r="Q385" s="172"/>
    </row>
    <row r="386" spans="1:17" s="445" customFormat="1" ht="27.6" customHeight="1" x14ac:dyDescent="0.3">
      <c r="A386" s="197" t="s">
        <v>767</v>
      </c>
      <c r="B386" s="197" t="s">
        <v>471</v>
      </c>
      <c r="C386" s="173"/>
      <c r="D386" s="37">
        <v>56.6</v>
      </c>
      <c r="E386" s="37">
        <v>62.2</v>
      </c>
      <c r="F386" s="37">
        <v>66.5</v>
      </c>
      <c r="G386" s="37">
        <v>61.3</v>
      </c>
      <c r="H386" s="37"/>
      <c r="I386" s="54">
        <v>43.3</v>
      </c>
      <c r="J386" s="37" t="s">
        <v>3338</v>
      </c>
      <c r="K386" s="38">
        <v>59.4</v>
      </c>
      <c r="L386" s="37">
        <v>66.5</v>
      </c>
      <c r="M386" s="37">
        <v>62.8</v>
      </c>
      <c r="N386" s="48" t="s">
        <v>3649</v>
      </c>
      <c r="O386" s="48" t="s">
        <v>3649</v>
      </c>
      <c r="P386" s="37" t="s">
        <v>472</v>
      </c>
      <c r="Q386" s="172" t="s">
        <v>3551</v>
      </c>
    </row>
    <row r="387" spans="1:17" s="445" customFormat="1" ht="27.6" customHeight="1" x14ac:dyDescent="0.3">
      <c r="A387" s="197"/>
      <c r="B387" s="197"/>
      <c r="C387" s="173"/>
      <c r="D387" s="37">
        <v>77.2</v>
      </c>
      <c r="E387" s="37">
        <v>79</v>
      </c>
      <c r="F387" s="37">
        <v>79.3</v>
      </c>
      <c r="G387" s="37">
        <v>81.900000000000006</v>
      </c>
      <c r="H387" s="37"/>
      <c r="I387" s="54">
        <v>83.9</v>
      </c>
      <c r="J387" s="37" t="s">
        <v>3338</v>
      </c>
      <c r="K387" s="38">
        <v>75.5</v>
      </c>
      <c r="L387" s="37">
        <v>78.099999999999994</v>
      </c>
      <c r="M387" s="37">
        <v>80.900000000000006</v>
      </c>
      <c r="N387" s="37"/>
      <c r="O387" s="37"/>
      <c r="P387" s="37" t="s">
        <v>473</v>
      </c>
      <c r="Q387" s="172"/>
    </row>
    <row r="388" spans="1:17" s="445" customFormat="1" ht="27.6" customHeight="1" x14ac:dyDescent="0.3">
      <c r="A388" s="16" t="s">
        <v>768</v>
      </c>
      <c r="B388" s="16" t="s">
        <v>1579</v>
      </c>
      <c r="C388" s="37"/>
      <c r="D388" s="37">
        <v>60.6</v>
      </c>
      <c r="E388" s="37">
        <v>77.400000000000006</v>
      </c>
      <c r="F388" s="60"/>
      <c r="G388" s="60"/>
      <c r="H388" s="60"/>
      <c r="I388" s="60"/>
      <c r="J388" s="60"/>
      <c r="K388" s="60"/>
      <c r="L388" s="60"/>
      <c r="M388" s="60"/>
      <c r="N388" s="60"/>
      <c r="O388" s="37"/>
      <c r="P388" s="37" t="s">
        <v>340</v>
      </c>
      <c r="Q388" s="39" t="s">
        <v>3449</v>
      </c>
    </row>
    <row r="389" spans="1:17" s="445" customFormat="1" ht="27.6" customHeight="1" x14ac:dyDescent="0.3">
      <c r="A389" s="16" t="s">
        <v>3909</v>
      </c>
      <c r="B389" s="16" t="s">
        <v>3334</v>
      </c>
      <c r="C389" s="37"/>
      <c r="D389" s="37"/>
      <c r="E389" s="37"/>
      <c r="F389" s="37">
        <v>80.3</v>
      </c>
      <c r="G389" s="37">
        <v>83.3</v>
      </c>
      <c r="H389" s="37">
        <v>85.4</v>
      </c>
      <c r="I389" s="37">
        <v>83.1</v>
      </c>
      <c r="J389" s="38">
        <v>87.8</v>
      </c>
      <c r="K389" s="37">
        <v>87.8</v>
      </c>
      <c r="L389" s="37">
        <v>85.6</v>
      </c>
      <c r="M389" s="78">
        <v>86.9</v>
      </c>
      <c r="N389" s="37"/>
      <c r="O389" s="37"/>
      <c r="P389" s="37" t="s">
        <v>340</v>
      </c>
      <c r="Q389" s="39" t="s">
        <v>3363</v>
      </c>
    </row>
    <row r="390" spans="1:17" s="445" customFormat="1" ht="27.6" customHeight="1" x14ac:dyDescent="0.3">
      <c r="A390" s="172" t="s">
        <v>354</v>
      </c>
      <c r="B390" s="172"/>
      <c r="C390" s="172"/>
      <c r="D390" s="172"/>
      <c r="E390" s="172"/>
      <c r="F390" s="172"/>
      <c r="G390" s="172"/>
      <c r="H390" s="172"/>
      <c r="I390" s="172"/>
      <c r="J390" s="172"/>
      <c r="K390" s="172"/>
      <c r="L390" s="172"/>
      <c r="M390" s="172"/>
      <c r="N390" s="172"/>
      <c r="O390" s="172"/>
      <c r="P390" s="172"/>
      <c r="Q390" s="172"/>
    </row>
    <row r="391" spans="1:17" s="445" customFormat="1" ht="27.6" customHeight="1" x14ac:dyDescent="0.3">
      <c r="A391" s="176" t="s">
        <v>3677</v>
      </c>
      <c r="B391" s="176"/>
      <c r="C391" s="176"/>
      <c r="D391" s="176"/>
      <c r="E391" s="176"/>
      <c r="F391" s="176"/>
      <c r="G391" s="176"/>
      <c r="H391" s="176"/>
      <c r="I391" s="176"/>
      <c r="J391" s="176"/>
      <c r="K391" s="176"/>
      <c r="L391" s="176"/>
      <c r="M391" s="176"/>
      <c r="N391" s="176"/>
      <c r="O391" s="176"/>
      <c r="P391" s="176"/>
      <c r="Q391" s="176"/>
    </row>
    <row r="392" spans="1:17" s="445" customFormat="1" ht="27.6" customHeight="1" x14ac:dyDescent="0.3">
      <c r="A392" s="197" t="s">
        <v>769</v>
      </c>
      <c r="B392" s="197" t="s">
        <v>664</v>
      </c>
      <c r="C392" s="173"/>
      <c r="D392" s="37">
        <v>93.2</v>
      </c>
      <c r="E392" s="37">
        <v>92.3</v>
      </c>
      <c r="F392" s="37">
        <v>93.8</v>
      </c>
      <c r="G392" s="37">
        <v>93.4</v>
      </c>
      <c r="H392" s="37">
        <v>96.2</v>
      </c>
      <c r="I392" s="37">
        <v>97.3</v>
      </c>
      <c r="J392" s="37">
        <v>96.2</v>
      </c>
      <c r="K392" s="37">
        <v>97.4</v>
      </c>
      <c r="L392" s="78">
        <v>98.455124270251986</v>
      </c>
      <c r="M392" s="78">
        <v>98.604061604304803</v>
      </c>
      <c r="N392" s="319"/>
      <c r="O392" s="319"/>
      <c r="P392" s="37" t="s">
        <v>340</v>
      </c>
      <c r="Q392" s="172" t="s">
        <v>3363</v>
      </c>
    </row>
    <row r="393" spans="1:17" s="445" customFormat="1" ht="27.6" customHeight="1" x14ac:dyDescent="0.3">
      <c r="A393" s="197"/>
      <c r="B393" s="197"/>
      <c r="C393" s="173"/>
      <c r="D393" s="48">
        <v>93</v>
      </c>
      <c r="E393" s="48">
        <v>91.9</v>
      </c>
      <c r="F393" s="48">
        <v>93.4</v>
      </c>
      <c r="G393" s="48">
        <v>92.7</v>
      </c>
      <c r="H393" s="48">
        <v>95.8</v>
      </c>
      <c r="I393" s="48">
        <v>97</v>
      </c>
      <c r="J393" s="48">
        <v>95.7</v>
      </c>
      <c r="K393" s="48">
        <v>96.8</v>
      </c>
      <c r="L393" s="78">
        <v>98.229470802355905</v>
      </c>
      <c r="M393" s="78">
        <v>98.479836031526432</v>
      </c>
      <c r="N393" s="382"/>
      <c r="O393" s="382"/>
      <c r="P393" s="37" t="s">
        <v>342</v>
      </c>
      <c r="Q393" s="172"/>
    </row>
    <row r="394" spans="1:17" s="445" customFormat="1" ht="27.6" customHeight="1" x14ac:dyDescent="0.3">
      <c r="A394" s="197"/>
      <c r="B394" s="197"/>
      <c r="C394" s="173"/>
      <c r="D394" s="37">
        <v>93.6</v>
      </c>
      <c r="E394" s="37">
        <v>93.3</v>
      </c>
      <c r="F394" s="37">
        <v>94.8</v>
      </c>
      <c r="G394" s="37">
        <v>95.3</v>
      </c>
      <c r="H394" s="37">
        <v>97.3</v>
      </c>
      <c r="I394" s="37">
        <v>97.8</v>
      </c>
      <c r="J394" s="37">
        <v>97.7</v>
      </c>
      <c r="K394" s="37">
        <v>99.1</v>
      </c>
      <c r="L394" s="78">
        <v>99.114360747976903</v>
      </c>
      <c r="M394" s="78">
        <v>98.988244689284812</v>
      </c>
      <c r="N394" s="319"/>
      <c r="O394" s="319"/>
      <c r="P394" s="37" t="s">
        <v>343</v>
      </c>
      <c r="Q394" s="172"/>
    </row>
    <row r="395" spans="1:17" s="445" customFormat="1" ht="27.6" customHeight="1" x14ac:dyDescent="0.3">
      <c r="A395" s="197"/>
      <c r="B395" s="197"/>
      <c r="C395" s="173"/>
      <c r="D395" s="37">
        <v>93.1</v>
      </c>
      <c r="E395" s="38">
        <v>92</v>
      </c>
      <c r="F395" s="37">
        <v>93.8</v>
      </c>
      <c r="G395" s="37">
        <v>92.9</v>
      </c>
      <c r="H395" s="37">
        <v>96.1</v>
      </c>
      <c r="I395" s="38">
        <v>97.6</v>
      </c>
      <c r="J395" s="38">
        <v>96.7</v>
      </c>
      <c r="K395" s="37">
        <v>97.4</v>
      </c>
      <c r="L395" s="78">
        <v>98.217153792912043</v>
      </c>
      <c r="M395" s="78">
        <v>98.853614270509524</v>
      </c>
      <c r="N395" s="319"/>
      <c r="O395" s="319"/>
      <c r="P395" s="37" t="s">
        <v>1246</v>
      </c>
      <c r="Q395" s="172"/>
    </row>
    <row r="396" spans="1:17" s="445" customFormat="1" ht="27.6" customHeight="1" x14ac:dyDescent="0.3">
      <c r="A396" s="197"/>
      <c r="B396" s="197"/>
      <c r="C396" s="173"/>
      <c r="D396" s="37">
        <v>93.2</v>
      </c>
      <c r="E396" s="37">
        <v>92.6</v>
      </c>
      <c r="F396" s="37">
        <v>93.8</v>
      </c>
      <c r="G396" s="37">
        <v>93.9</v>
      </c>
      <c r="H396" s="37">
        <v>96.3</v>
      </c>
      <c r="I396" s="38">
        <v>97</v>
      </c>
      <c r="J396" s="38">
        <v>95.7</v>
      </c>
      <c r="K396" s="37">
        <v>97.4</v>
      </c>
      <c r="L396" s="78">
        <v>98.687032698502932</v>
      </c>
      <c r="M396" s="78">
        <v>98.36800805217176</v>
      </c>
      <c r="N396" s="319"/>
      <c r="O396" s="319"/>
      <c r="P396" s="37" t="s">
        <v>1245</v>
      </c>
      <c r="Q396" s="172"/>
    </row>
    <row r="397" spans="1:17" s="445" customFormat="1" ht="27.6" customHeight="1" x14ac:dyDescent="0.3">
      <c r="A397" s="176" t="s">
        <v>3678</v>
      </c>
      <c r="B397" s="176"/>
      <c r="C397" s="176"/>
      <c r="D397" s="176"/>
      <c r="E397" s="176"/>
      <c r="F397" s="176"/>
      <c r="G397" s="176"/>
      <c r="H397" s="176"/>
      <c r="I397" s="176"/>
      <c r="J397" s="176"/>
      <c r="K397" s="176"/>
      <c r="L397" s="176"/>
      <c r="M397" s="176"/>
      <c r="N397" s="176"/>
      <c r="O397" s="176"/>
      <c r="P397" s="176"/>
      <c r="Q397" s="176"/>
    </row>
    <row r="398" spans="1:17" s="445" customFormat="1" ht="27.6" customHeight="1" x14ac:dyDescent="0.3">
      <c r="A398" s="197" t="s">
        <v>770</v>
      </c>
      <c r="B398" s="197" t="s">
        <v>3308</v>
      </c>
      <c r="C398" s="173" t="s">
        <v>1147</v>
      </c>
      <c r="D398" s="37">
        <v>43.5</v>
      </c>
      <c r="E398" s="47" t="s">
        <v>474</v>
      </c>
      <c r="F398" s="38">
        <v>46.4</v>
      </c>
      <c r="G398" s="38" t="s">
        <v>1107</v>
      </c>
      <c r="H398" s="38">
        <v>37.799999999999997</v>
      </c>
      <c r="I398" s="38">
        <v>37.6</v>
      </c>
      <c r="J398" s="38"/>
      <c r="K398" s="37"/>
      <c r="L398" s="78">
        <v>37.623039024390422</v>
      </c>
      <c r="M398" s="78">
        <v>36.6</v>
      </c>
      <c r="N398" s="458"/>
      <c r="O398" s="458"/>
      <c r="P398" s="37" t="s">
        <v>340</v>
      </c>
      <c r="Q398" s="172" t="s">
        <v>3364</v>
      </c>
    </row>
    <row r="399" spans="1:17" s="445" customFormat="1" ht="27.6" customHeight="1" x14ac:dyDescent="0.3">
      <c r="A399" s="197"/>
      <c r="B399" s="197"/>
      <c r="C399" s="173"/>
      <c r="D399" s="37">
        <v>49.7</v>
      </c>
      <c r="E399" s="47" t="s">
        <v>475</v>
      </c>
      <c r="F399" s="38">
        <v>50.9</v>
      </c>
      <c r="G399" s="38" t="s">
        <v>1107</v>
      </c>
      <c r="H399" s="38">
        <v>41</v>
      </c>
      <c r="I399" s="38">
        <v>39.799999999999997</v>
      </c>
      <c r="J399" s="38"/>
      <c r="K399" s="37"/>
      <c r="L399" s="78">
        <v>41.744365081330869</v>
      </c>
      <c r="M399" s="78">
        <v>39.1</v>
      </c>
      <c r="N399" s="458"/>
      <c r="O399" s="458"/>
      <c r="P399" s="37" t="s">
        <v>342</v>
      </c>
      <c r="Q399" s="172"/>
    </row>
    <row r="400" spans="1:17" s="445" customFormat="1" ht="27.6" customHeight="1" x14ac:dyDescent="0.3">
      <c r="A400" s="197"/>
      <c r="B400" s="197"/>
      <c r="C400" s="173"/>
      <c r="D400" s="37">
        <v>16.7</v>
      </c>
      <c r="E400" s="47" t="s">
        <v>476</v>
      </c>
      <c r="F400" s="38">
        <v>16.5</v>
      </c>
      <c r="G400" s="38" t="s">
        <v>1107</v>
      </c>
      <c r="H400" s="38">
        <v>13</v>
      </c>
      <c r="I400" s="38">
        <v>16.7</v>
      </c>
      <c r="J400" s="38"/>
      <c r="K400" s="37"/>
      <c r="L400" s="78">
        <v>16.342072565141468</v>
      </c>
      <c r="M400" s="78">
        <v>22.9</v>
      </c>
      <c r="N400" s="458"/>
      <c r="O400" s="458"/>
      <c r="P400" s="37" t="s">
        <v>343</v>
      </c>
      <c r="Q400" s="172"/>
    </row>
    <row r="401" spans="1:17" s="445" customFormat="1" ht="27.6" customHeight="1" x14ac:dyDescent="0.3">
      <c r="A401" s="197"/>
      <c r="B401" s="197"/>
      <c r="C401" s="173"/>
      <c r="D401" s="37">
        <v>45.6</v>
      </c>
      <c r="E401" s="47" t="s">
        <v>477</v>
      </c>
      <c r="F401" s="38">
        <v>49</v>
      </c>
      <c r="G401" s="38" t="s">
        <v>1107</v>
      </c>
      <c r="H401" s="38">
        <v>40.9</v>
      </c>
      <c r="I401" s="38">
        <v>40.299999999999997</v>
      </c>
      <c r="J401" s="38"/>
      <c r="K401" s="37"/>
      <c r="L401" s="78">
        <v>39.68975587717599</v>
      </c>
      <c r="M401" s="78">
        <v>39.1</v>
      </c>
      <c r="N401" s="458"/>
      <c r="O401" s="458"/>
      <c r="P401" s="37" t="s">
        <v>1246</v>
      </c>
      <c r="Q401" s="172"/>
    </row>
    <row r="402" spans="1:17" s="445" customFormat="1" ht="27.6" customHeight="1" x14ac:dyDescent="0.3">
      <c r="A402" s="197"/>
      <c r="B402" s="197"/>
      <c r="C402" s="173"/>
      <c r="D402" s="37">
        <v>41.4</v>
      </c>
      <c r="E402" s="47" t="s">
        <v>478</v>
      </c>
      <c r="F402" s="38">
        <v>43.9</v>
      </c>
      <c r="G402" s="38" t="s">
        <v>1107</v>
      </c>
      <c r="H402" s="38">
        <v>34.6</v>
      </c>
      <c r="I402" s="38">
        <v>34.9</v>
      </c>
      <c r="J402" s="38"/>
      <c r="K402" s="37"/>
      <c r="L402" s="78">
        <v>35.586812684315127</v>
      </c>
      <c r="M402" s="78">
        <v>34</v>
      </c>
      <c r="N402" s="458"/>
      <c r="O402" s="458"/>
      <c r="P402" s="37" t="s">
        <v>1245</v>
      </c>
      <c r="Q402" s="172"/>
    </row>
    <row r="403" spans="1:17" s="445" customFormat="1" ht="27.6" customHeight="1" x14ac:dyDescent="0.3">
      <c r="A403" s="197" t="s">
        <v>771</v>
      </c>
      <c r="B403" s="197" t="s">
        <v>3309</v>
      </c>
      <c r="C403" s="173" t="s">
        <v>1147</v>
      </c>
      <c r="D403" s="37">
        <v>25.9</v>
      </c>
      <c r="E403" s="47" t="s">
        <v>479</v>
      </c>
      <c r="F403" s="38">
        <v>34.1</v>
      </c>
      <c r="G403" s="38" t="s">
        <v>1107</v>
      </c>
      <c r="H403" s="38">
        <v>14.7</v>
      </c>
      <c r="I403" s="38">
        <v>17</v>
      </c>
      <c r="J403" s="38"/>
      <c r="K403" s="37"/>
      <c r="L403" s="78">
        <v>11.844314041274361</v>
      </c>
      <c r="M403" s="78">
        <v>11.2</v>
      </c>
      <c r="N403" s="458"/>
      <c r="O403" s="458"/>
      <c r="P403" s="37" t="s">
        <v>340</v>
      </c>
      <c r="Q403" s="172" t="s">
        <v>3365</v>
      </c>
    </row>
    <row r="404" spans="1:17" s="445" customFormat="1" ht="27.6" customHeight="1" x14ac:dyDescent="0.3">
      <c r="A404" s="197"/>
      <c r="B404" s="197"/>
      <c r="C404" s="173"/>
      <c r="D404" s="37">
        <v>28.9</v>
      </c>
      <c r="E404" s="47" t="s">
        <v>480</v>
      </c>
      <c r="F404" s="38">
        <v>36.6</v>
      </c>
      <c r="G404" s="38" t="s">
        <v>1107</v>
      </c>
      <c r="H404" s="38">
        <v>15.3</v>
      </c>
      <c r="I404" s="38">
        <v>17.7</v>
      </c>
      <c r="J404" s="38"/>
      <c r="K404" s="37"/>
      <c r="L404" s="78">
        <v>13.06956775809226</v>
      </c>
      <c r="M404" s="78">
        <v>11.9</v>
      </c>
      <c r="N404" s="458"/>
      <c r="O404" s="458"/>
      <c r="P404" s="37" t="s">
        <v>342</v>
      </c>
      <c r="Q404" s="172"/>
    </row>
    <row r="405" spans="1:17" s="445" customFormat="1" ht="27.6" customHeight="1" x14ac:dyDescent="0.3">
      <c r="A405" s="197"/>
      <c r="B405" s="197"/>
      <c r="C405" s="173"/>
      <c r="D405" s="37">
        <v>13.1</v>
      </c>
      <c r="E405" s="47" t="s">
        <v>481</v>
      </c>
      <c r="F405" s="38">
        <v>17.3</v>
      </c>
      <c r="G405" s="38" t="s">
        <v>1107</v>
      </c>
      <c r="H405" s="38">
        <v>9.3000000000000007</v>
      </c>
      <c r="I405" s="38">
        <v>11.1</v>
      </c>
      <c r="J405" s="38"/>
      <c r="K405" s="37"/>
      <c r="L405" s="78">
        <v>5.5175680154991822</v>
      </c>
      <c r="M405" s="78">
        <v>7.2</v>
      </c>
      <c r="N405" s="458"/>
      <c r="O405" s="458"/>
      <c r="P405" s="37" t="s">
        <v>343</v>
      </c>
      <c r="Q405" s="172"/>
    </row>
    <row r="406" spans="1:17" s="445" customFormat="1" ht="27.6" customHeight="1" x14ac:dyDescent="0.3">
      <c r="A406" s="197"/>
      <c r="B406" s="197"/>
      <c r="C406" s="173"/>
      <c r="D406" s="37">
        <v>23.8</v>
      </c>
      <c r="E406" s="47" t="s">
        <v>482</v>
      </c>
      <c r="F406" s="38">
        <v>32.700000000000003</v>
      </c>
      <c r="G406" s="38" t="s">
        <v>1107</v>
      </c>
      <c r="H406" s="38">
        <v>12.9</v>
      </c>
      <c r="I406" s="38">
        <v>15.2</v>
      </c>
      <c r="J406" s="38"/>
      <c r="K406" s="37"/>
      <c r="L406" s="78">
        <v>9.9130762319863184</v>
      </c>
      <c r="M406" s="78">
        <v>8.4</v>
      </c>
      <c r="N406" s="458"/>
      <c r="O406" s="458"/>
      <c r="P406" s="37" t="s">
        <v>1246</v>
      </c>
      <c r="Q406" s="172"/>
    </row>
    <row r="407" spans="1:17" s="445" customFormat="1" ht="27.6" customHeight="1" x14ac:dyDescent="0.3">
      <c r="A407" s="197"/>
      <c r="B407" s="197"/>
      <c r="C407" s="173"/>
      <c r="D407" s="37">
        <v>28.2</v>
      </c>
      <c r="E407" s="47" t="s">
        <v>483</v>
      </c>
      <c r="F407" s="38">
        <v>35.4</v>
      </c>
      <c r="G407" s="38" t="s">
        <v>1107</v>
      </c>
      <c r="H407" s="38">
        <v>16.600000000000001</v>
      </c>
      <c r="I407" s="38">
        <v>18.8</v>
      </c>
      <c r="J407" s="38"/>
      <c r="K407" s="37"/>
      <c r="L407" s="78">
        <v>13.74767852434155</v>
      </c>
      <c r="M407" s="78">
        <v>14</v>
      </c>
      <c r="N407" s="458"/>
      <c r="O407" s="458"/>
      <c r="P407" s="37" t="s">
        <v>1245</v>
      </c>
      <c r="Q407" s="172"/>
    </row>
    <row r="408" spans="1:17" s="445" customFormat="1" ht="27.6" customHeight="1" x14ac:dyDescent="0.3">
      <c r="A408" s="16" t="s">
        <v>772</v>
      </c>
      <c r="B408" s="16" t="s">
        <v>484</v>
      </c>
      <c r="C408" s="37" t="s">
        <v>1147</v>
      </c>
      <c r="D408" s="37"/>
      <c r="E408" s="37">
        <v>26.5</v>
      </c>
      <c r="F408" s="37">
        <v>25.1</v>
      </c>
      <c r="G408" s="37" t="s">
        <v>1107</v>
      </c>
      <c r="H408" s="37">
        <v>10.4</v>
      </c>
      <c r="I408" s="93"/>
      <c r="J408" s="37"/>
      <c r="K408" s="37"/>
      <c r="L408" s="37"/>
      <c r="M408" s="319"/>
      <c r="N408" s="319"/>
      <c r="O408" s="319"/>
      <c r="P408" s="37" t="s">
        <v>340</v>
      </c>
      <c r="Q408" s="39" t="s">
        <v>1320</v>
      </c>
    </row>
    <row r="409" spans="1:17" s="449" customFormat="1" ht="27.6" customHeight="1" x14ac:dyDescent="0.3">
      <c r="A409" s="197" t="s">
        <v>773</v>
      </c>
      <c r="B409" s="197" t="s">
        <v>4009</v>
      </c>
      <c r="C409" s="173"/>
      <c r="D409" s="79">
        <v>93</v>
      </c>
      <c r="E409" s="79">
        <v>92.9</v>
      </c>
      <c r="F409" s="79">
        <v>93.5</v>
      </c>
      <c r="G409" s="79">
        <v>92.9</v>
      </c>
      <c r="H409" s="79">
        <v>96</v>
      </c>
      <c r="I409" s="38">
        <v>97.4</v>
      </c>
      <c r="J409" s="38">
        <v>94.3</v>
      </c>
      <c r="K409" s="38">
        <v>96.4</v>
      </c>
      <c r="L409" s="38">
        <v>98</v>
      </c>
      <c r="M409" s="38">
        <v>98</v>
      </c>
      <c r="N409" s="54">
        <v>98.6</v>
      </c>
      <c r="O409" s="37"/>
      <c r="P409" s="37" t="s">
        <v>340</v>
      </c>
      <c r="Q409" s="172" t="s">
        <v>3437</v>
      </c>
    </row>
    <row r="410" spans="1:17" s="445" customFormat="1" ht="27.6" customHeight="1" x14ac:dyDescent="0.3">
      <c r="A410" s="197"/>
      <c r="B410" s="197"/>
      <c r="C410" s="173"/>
      <c r="D410" s="80">
        <v>92.4</v>
      </c>
      <c r="E410" s="80">
        <v>92.2</v>
      </c>
      <c r="F410" s="80">
        <v>93</v>
      </c>
      <c r="G410" s="80">
        <v>92.2</v>
      </c>
      <c r="H410" s="80">
        <v>95.6</v>
      </c>
      <c r="I410" s="38">
        <v>97.3</v>
      </c>
      <c r="J410" s="38">
        <v>94.1</v>
      </c>
      <c r="K410" s="38">
        <v>95.7</v>
      </c>
      <c r="L410" s="37">
        <v>97.8</v>
      </c>
      <c r="M410" s="38">
        <v>97.7</v>
      </c>
      <c r="N410" s="54">
        <v>98.5</v>
      </c>
      <c r="O410" s="38"/>
      <c r="P410" s="37" t="s">
        <v>342</v>
      </c>
      <c r="Q410" s="172"/>
    </row>
    <row r="411" spans="1:17" s="445" customFormat="1" ht="27.6" customHeight="1" x14ac:dyDescent="0.3">
      <c r="A411" s="197"/>
      <c r="B411" s="197"/>
      <c r="C411" s="173"/>
      <c r="D411" s="79">
        <v>94.2</v>
      </c>
      <c r="E411" s="79">
        <v>94.5</v>
      </c>
      <c r="F411" s="79">
        <v>94.6</v>
      </c>
      <c r="G411" s="79">
        <v>94.6</v>
      </c>
      <c r="H411" s="79">
        <v>97.1</v>
      </c>
      <c r="I411" s="38">
        <v>97.5</v>
      </c>
      <c r="J411" s="37">
        <v>94.8</v>
      </c>
      <c r="K411" s="37">
        <v>98.8</v>
      </c>
      <c r="L411" s="37">
        <v>98.8</v>
      </c>
      <c r="M411" s="37">
        <v>98.9</v>
      </c>
      <c r="N411" s="54">
        <v>99.1</v>
      </c>
      <c r="O411" s="37"/>
      <c r="P411" s="37" t="s">
        <v>343</v>
      </c>
      <c r="Q411" s="172"/>
    </row>
    <row r="412" spans="1:17" s="445" customFormat="1" ht="27.6" customHeight="1" x14ac:dyDescent="0.3">
      <c r="A412" s="197"/>
      <c r="B412" s="197"/>
      <c r="C412" s="173"/>
      <c r="D412" s="79">
        <v>92.7</v>
      </c>
      <c r="E412" s="79">
        <v>93</v>
      </c>
      <c r="F412" s="79">
        <v>93.5</v>
      </c>
      <c r="G412" s="79">
        <v>92.4</v>
      </c>
      <c r="H412" s="79">
        <v>95.9</v>
      </c>
      <c r="I412" s="38">
        <v>97.7</v>
      </c>
      <c r="J412" s="37">
        <v>95</v>
      </c>
      <c r="K412" s="37">
        <v>97</v>
      </c>
      <c r="L412" s="37">
        <v>98.4</v>
      </c>
      <c r="M412" s="37">
        <v>98.5</v>
      </c>
      <c r="N412" s="54">
        <v>99.1</v>
      </c>
      <c r="O412" s="37"/>
      <c r="P412" s="37" t="s">
        <v>1246</v>
      </c>
      <c r="Q412" s="172"/>
    </row>
    <row r="413" spans="1:17" s="445" customFormat="1" ht="27.6" customHeight="1" x14ac:dyDescent="0.3">
      <c r="A413" s="197"/>
      <c r="B413" s="197"/>
      <c r="C413" s="173"/>
      <c r="D413" s="80">
        <v>93.2</v>
      </c>
      <c r="E413" s="80">
        <v>92.8</v>
      </c>
      <c r="F413" s="80">
        <v>93.4</v>
      </c>
      <c r="G413" s="80">
        <v>93.4</v>
      </c>
      <c r="H413" s="80">
        <v>96.1</v>
      </c>
      <c r="I413" s="38">
        <v>97.1</v>
      </c>
      <c r="J413" s="37">
        <v>93.7</v>
      </c>
      <c r="K413" s="37">
        <v>95.8</v>
      </c>
      <c r="L413" s="37">
        <v>97.6</v>
      </c>
      <c r="M413" s="37">
        <v>97.4</v>
      </c>
      <c r="N413" s="54">
        <v>98.1</v>
      </c>
      <c r="O413" s="37"/>
      <c r="P413" s="37" t="s">
        <v>1245</v>
      </c>
      <c r="Q413" s="172"/>
    </row>
    <row r="414" spans="1:17" s="445" customFormat="1" ht="27.6" customHeight="1" x14ac:dyDescent="0.3">
      <c r="A414" s="197" t="s">
        <v>774</v>
      </c>
      <c r="B414" s="197" t="s">
        <v>485</v>
      </c>
      <c r="C414" s="173"/>
      <c r="D414" s="37">
        <v>72.599999999999994</v>
      </c>
      <c r="E414" s="37">
        <v>69.099999999999994</v>
      </c>
      <c r="F414" s="37">
        <v>70.7</v>
      </c>
      <c r="G414" s="37">
        <v>73.3</v>
      </c>
      <c r="H414" s="37" t="s">
        <v>3338</v>
      </c>
      <c r="I414" s="37">
        <v>74.900000000000006</v>
      </c>
      <c r="J414" s="37" t="s">
        <v>3338</v>
      </c>
      <c r="K414" s="37">
        <v>74.3</v>
      </c>
      <c r="L414" s="37">
        <v>83.5</v>
      </c>
      <c r="M414" s="37">
        <v>63.7</v>
      </c>
      <c r="N414" s="48" t="s">
        <v>3649</v>
      </c>
      <c r="O414" s="48" t="s">
        <v>3649</v>
      </c>
      <c r="P414" s="37" t="s">
        <v>472</v>
      </c>
      <c r="Q414" s="172" t="s">
        <v>3551</v>
      </c>
    </row>
    <row r="415" spans="1:17" s="445" customFormat="1" ht="27.6" customHeight="1" x14ac:dyDescent="0.3">
      <c r="A415" s="197"/>
      <c r="B415" s="197"/>
      <c r="C415" s="173"/>
      <c r="D415" s="37">
        <v>92.2</v>
      </c>
      <c r="E415" s="38">
        <v>90</v>
      </c>
      <c r="F415" s="37">
        <v>91.5</v>
      </c>
      <c r="G415" s="37">
        <v>91.7</v>
      </c>
      <c r="H415" s="37" t="s">
        <v>3338</v>
      </c>
      <c r="I415" s="38">
        <v>94</v>
      </c>
      <c r="J415" s="37" t="s">
        <v>3338</v>
      </c>
      <c r="K415" s="37">
        <v>91.6</v>
      </c>
      <c r="L415" s="37">
        <v>93.3</v>
      </c>
      <c r="M415" s="37">
        <v>93.5</v>
      </c>
      <c r="N415" s="48" t="s">
        <v>3649</v>
      </c>
      <c r="O415" s="48" t="s">
        <v>3649</v>
      </c>
      <c r="P415" s="37" t="s">
        <v>473</v>
      </c>
      <c r="Q415" s="172"/>
    </row>
    <row r="416" spans="1:17" s="445" customFormat="1" ht="27.6" customHeight="1" x14ac:dyDescent="0.3">
      <c r="A416" s="176" t="s">
        <v>3679</v>
      </c>
      <c r="B416" s="176"/>
      <c r="C416" s="176"/>
      <c r="D416" s="176"/>
      <c r="E416" s="176"/>
      <c r="F416" s="176"/>
      <c r="G416" s="176"/>
      <c r="H416" s="176"/>
      <c r="I416" s="176"/>
      <c r="J416" s="176"/>
      <c r="K416" s="176"/>
      <c r="L416" s="176"/>
      <c r="M416" s="176"/>
      <c r="N416" s="176"/>
      <c r="O416" s="176"/>
      <c r="P416" s="176"/>
      <c r="Q416" s="176"/>
    </row>
    <row r="417" spans="1:17" s="445" customFormat="1" ht="27.6" customHeight="1" x14ac:dyDescent="0.3">
      <c r="A417" s="197" t="s">
        <v>775</v>
      </c>
      <c r="B417" s="197" t="s">
        <v>1098</v>
      </c>
      <c r="C417" s="173"/>
      <c r="D417" s="56">
        <v>10.8</v>
      </c>
      <c r="E417" s="47">
        <v>10.6</v>
      </c>
      <c r="F417" s="56">
        <v>11</v>
      </c>
      <c r="G417" s="56">
        <v>12.9</v>
      </c>
      <c r="H417" s="56">
        <v>12.2</v>
      </c>
      <c r="I417" s="56">
        <v>13.5</v>
      </c>
      <c r="J417" s="48">
        <v>21.655369247235104</v>
      </c>
      <c r="K417" s="48">
        <v>19.045346062052506</v>
      </c>
      <c r="L417" s="78">
        <v>23.953725757060223</v>
      </c>
      <c r="M417" s="78">
        <v>16.2</v>
      </c>
      <c r="N417" s="473"/>
      <c r="O417" s="473"/>
      <c r="P417" s="37" t="s">
        <v>451</v>
      </c>
      <c r="Q417" s="172" t="s">
        <v>3363</v>
      </c>
    </row>
    <row r="418" spans="1:17" s="445" customFormat="1" ht="27.6" customHeight="1" x14ac:dyDescent="0.3">
      <c r="A418" s="197"/>
      <c r="B418" s="197"/>
      <c r="C418" s="173"/>
      <c r="D418" s="56">
        <v>13</v>
      </c>
      <c r="E418" s="47">
        <v>13.4</v>
      </c>
      <c r="F418" s="56">
        <v>12.9</v>
      </c>
      <c r="G418" s="56">
        <v>15.4</v>
      </c>
      <c r="H418" s="56">
        <v>14.7</v>
      </c>
      <c r="I418" s="56">
        <v>16.399999999999999</v>
      </c>
      <c r="J418" s="48">
        <v>27.009155645981686</v>
      </c>
      <c r="K418" s="48">
        <v>21.437823834196891</v>
      </c>
      <c r="L418" s="78">
        <v>27.327586206896555</v>
      </c>
      <c r="M418" s="78">
        <v>19.3</v>
      </c>
      <c r="N418" s="473"/>
      <c r="O418" s="473"/>
      <c r="P418" s="37" t="s">
        <v>342</v>
      </c>
      <c r="Q418" s="172"/>
    </row>
    <row r="419" spans="1:17" s="445" customFormat="1" ht="27.6" customHeight="1" x14ac:dyDescent="0.3">
      <c r="A419" s="197"/>
      <c r="B419" s="197"/>
      <c r="C419" s="173"/>
      <c r="D419" s="56">
        <v>1.8</v>
      </c>
      <c r="E419" s="47">
        <v>1.5</v>
      </c>
      <c r="F419" s="56">
        <v>2.9</v>
      </c>
      <c r="G419" s="56">
        <v>2.4</v>
      </c>
      <c r="H419" s="56">
        <v>2.6</v>
      </c>
      <c r="I419" s="56">
        <v>2.5</v>
      </c>
      <c r="J419" s="48">
        <v>9.0800477897252101</v>
      </c>
      <c r="K419" s="48">
        <v>12.341197822141561</v>
      </c>
      <c r="L419" s="78">
        <v>11.308562197092083</v>
      </c>
      <c r="M419" s="78">
        <v>6.3</v>
      </c>
      <c r="N419" s="473"/>
      <c r="O419" s="473"/>
      <c r="P419" s="37" t="s">
        <v>343</v>
      </c>
      <c r="Q419" s="172"/>
    </row>
    <row r="420" spans="1:17" s="445" customFormat="1" ht="27.6" customHeight="1" x14ac:dyDescent="0.3">
      <c r="A420" s="197" t="s">
        <v>776</v>
      </c>
      <c r="B420" s="197" t="s">
        <v>486</v>
      </c>
      <c r="C420" s="173"/>
      <c r="D420" s="38">
        <v>15.1</v>
      </c>
      <c r="E420" s="37">
        <v>14.9</v>
      </c>
      <c r="F420" s="38">
        <v>16.3</v>
      </c>
      <c r="G420" s="38">
        <v>16.8</v>
      </c>
      <c r="H420" s="38">
        <v>20.3</v>
      </c>
      <c r="I420" s="38">
        <v>18.100000000000001</v>
      </c>
      <c r="J420" s="48">
        <v>25.348993934726099</v>
      </c>
      <c r="K420" s="48">
        <v>23.760057032284347</v>
      </c>
      <c r="L420" s="78">
        <v>25.877728073742713</v>
      </c>
      <c r="M420" s="78">
        <v>22.1</v>
      </c>
      <c r="N420" s="458"/>
      <c r="O420" s="458"/>
      <c r="P420" s="37" t="s">
        <v>451</v>
      </c>
      <c r="Q420" s="172" t="s">
        <v>3363</v>
      </c>
    </row>
    <row r="421" spans="1:17" s="445" customFormat="1" ht="27.6" customHeight="1" x14ac:dyDescent="0.3">
      <c r="A421" s="197"/>
      <c r="B421" s="197"/>
      <c r="C421" s="173"/>
      <c r="D421" s="38">
        <v>23.8</v>
      </c>
      <c r="E421" s="37">
        <v>23.6</v>
      </c>
      <c r="F421" s="38">
        <v>24.2</v>
      </c>
      <c r="G421" s="38">
        <v>24.4</v>
      </c>
      <c r="H421" s="38">
        <v>30</v>
      </c>
      <c r="I421" s="38">
        <v>26.8</v>
      </c>
      <c r="J421" s="48">
        <v>41.919084939631432</v>
      </c>
      <c r="K421" s="48">
        <v>35.696489241223098</v>
      </c>
      <c r="L421" s="78">
        <v>37.428180574555405</v>
      </c>
      <c r="M421" s="78">
        <v>32</v>
      </c>
      <c r="N421" s="458"/>
      <c r="O421" s="458"/>
      <c r="P421" s="37" t="s">
        <v>342</v>
      </c>
      <c r="Q421" s="172"/>
    </row>
    <row r="422" spans="1:17" s="445" customFormat="1" ht="27.6" customHeight="1" x14ac:dyDescent="0.3">
      <c r="A422" s="197"/>
      <c r="B422" s="197"/>
      <c r="C422" s="173"/>
      <c r="D422" s="38">
        <v>3</v>
      </c>
      <c r="E422" s="37">
        <v>3.6</v>
      </c>
      <c r="F422" s="38">
        <v>4.3</v>
      </c>
      <c r="G422" s="38">
        <v>5.0999999999999996</v>
      </c>
      <c r="H422" s="38">
        <v>5.5</v>
      </c>
      <c r="I422" s="38">
        <v>5.3</v>
      </c>
      <c r="J422" s="48">
        <v>11.542534415813625</v>
      </c>
      <c r="K422" s="48">
        <v>14.008142116950406</v>
      </c>
      <c r="L422" s="78">
        <v>14.535196131112304</v>
      </c>
      <c r="M422" s="78">
        <v>12.3</v>
      </c>
      <c r="N422" s="458"/>
      <c r="O422" s="458"/>
      <c r="P422" s="37" t="s">
        <v>343</v>
      </c>
      <c r="Q422" s="172"/>
    </row>
    <row r="423" spans="1:17" s="445" customFormat="1" ht="27.6" customHeight="1" x14ac:dyDescent="0.3">
      <c r="A423" s="197" t="s">
        <v>777</v>
      </c>
      <c r="B423" s="197" t="s">
        <v>487</v>
      </c>
      <c r="C423" s="173"/>
      <c r="D423" s="38">
        <v>10.1</v>
      </c>
      <c r="E423" s="37">
        <v>11.6</v>
      </c>
      <c r="F423" s="38">
        <v>11.8</v>
      </c>
      <c r="G423" s="38">
        <v>12.4</v>
      </c>
      <c r="H423" s="38">
        <v>15.1</v>
      </c>
      <c r="I423" s="38">
        <v>15.2</v>
      </c>
      <c r="J423" s="48">
        <v>22.075222075222076</v>
      </c>
      <c r="K423" s="48">
        <v>19.603160022046666</v>
      </c>
      <c r="L423" s="78">
        <v>24.405423427428317</v>
      </c>
      <c r="M423" s="78">
        <v>22.6</v>
      </c>
      <c r="N423" s="458"/>
      <c r="O423" s="458"/>
      <c r="P423" s="37" t="s">
        <v>451</v>
      </c>
      <c r="Q423" s="172" t="s">
        <v>3363</v>
      </c>
    </row>
    <row r="424" spans="1:17" s="445" customFormat="1" ht="27.6" customHeight="1" x14ac:dyDescent="0.3">
      <c r="A424" s="197"/>
      <c r="B424" s="197"/>
      <c r="C424" s="173"/>
      <c r="D424" s="38">
        <v>11.8</v>
      </c>
      <c r="E424" s="48">
        <v>14</v>
      </c>
      <c r="F424" s="38">
        <v>13.9</v>
      </c>
      <c r="G424" s="38">
        <v>14.8</v>
      </c>
      <c r="H424" s="38">
        <v>18.3</v>
      </c>
      <c r="I424" s="38">
        <v>18.5</v>
      </c>
      <c r="J424" s="48">
        <v>32.617728531855953</v>
      </c>
      <c r="K424" s="48">
        <v>27.12620027434842</v>
      </c>
      <c r="L424" s="78">
        <v>34.114262227702426</v>
      </c>
      <c r="M424" s="78">
        <v>29.7</v>
      </c>
      <c r="N424" s="458"/>
      <c r="O424" s="458"/>
      <c r="P424" s="37" t="s">
        <v>342</v>
      </c>
      <c r="Q424" s="172"/>
    </row>
    <row r="425" spans="1:17" s="445" customFormat="1" ht="27.6" customHeight="1" x14ac:dyDescent="0.3">
      <c r="A425" s="197"/>
      <c r="B425" s="197"/>
      <c r="C425" s="173"/>
      <c r="D425" s="38">
        <v>2</v>
      </c>
      <c r="E425" s="37">
        <v>1.3</v>
      </c>
      <c r="F425" s="38">
        <v>2</v>
      </c>
      <c r="G425" s="38">
        <v>2.5</v>
      </c>
      <c r="H425" s="38">
        <v>3.7</v>
      </c>
      <c r="I425" s="38">
        <v>4</v>
      </c>
      <c r="J425" s="48">
        <v>9.4049105285060346</v>
      </c>
      <c r="K425" s="48">
        <v>10.922041946972696</v>
      </c>
      <c r="L425" s="78">
        <v>12.971926427879962</v>
      </c>
      <c r="M425" s="78">
        <v>13.5</v>
      </c>
      <c r="N425" s="458"/>
      <c r="O425" s="458"/>
      <c r="P425" s="37" t="s">
        <v>343</v>
      </c>
      <c r="Q425" s="172"/>
    </row>
    <row r="426" spans="1:17" s="445" customFormat="1" ht="27.6" customHeight="1" x14ac:dyDescent="0.3">
      <c r="A426" s="176" t="s">
        <v>3680</v>
      </c>
      <c r="B426" s="176"/>
      <c r="C426" s="176"/>
      <c r="D426" s="176"/>
      <c r="E426" s="176"/>
      <c r="F426" s="176"/>
      <c r="G426" s="176"/>
      <c r="H426" s="176"/>
      <c r="I426" s="176"/>
      <c r="J426" s="176"/>
      <c r="K426" s="176"/>
      <c r="L426" s="176"/>
      <c r="M426" s="176"/>
      <c r="N426" s="176"/>
      <c r="O426" s="176"/>
      <c r="P426" s="176"/>
      <c r="Q426" s="176"/>
    </row>
    <row r="427" spans="1:17" s="445" customFormat="1" ht="27.6" customHeight="1" x14ac:dyDescent="0.3">
      <c r="A427" s="197" t="s">
        <v>778</v>
      </c>
      <c r="B427" s="197" t="s">
        <v>488</v>
      </c>
      <c r="C427" s="173" t="s">
        <v>1289</v>
      </c>
      <c r="D427" s="37">
        <v>65.599999999999994</v>
      </c>
      <c r="E427" s="37">
        <v>68.599999999999994</v>
      </c>
      <c r="F427" s="37">
        <v>71.7</v>
      </c>
      <c r="G427" s="38">
        <v>72.900000000000006</v>
      </c>
      <c r="H427" s="38">
        <v>74.5</v>
      </c>
      <c r="I427" s="38">
        <v>76.8</v>
      </c>
      <c r="J427" s="38">
        <v>79.7</v>
      </c>
      <c r="K427" s="48">
        <v>77.8</v>
      </c>
      <c r="L427" s="78">
        <v>79.529666426715011</v>
      </c>
      <c r="M427" s="78">
        <v>81.3</v>
      </c>
      <c r="N427" s="458"/>
      <c r="O427" s="458"/>
      <c r="P427" s="37" t="s">
        <v>340</v>
      </c>
      <c r="Q427" s="172" t="s">
        <v>3363</v>
      </c>
    </row>
    <row r="428" spans="1:17" s="445" customFormat="1" ht="27.6" customHeight="1" x14ac:dyDescent="0.3">
      <c r="A428" s="197"/>
      <c r="B428" s="197"/>
      <c r="C428" s="173"/>
      <c r="D428" s="37">
        <v>73.5</v>
      </c>
      <c r="E428" s="37">
        <v>76.5</v>
      </c>
      <c r="F428" s="37">
        <v>79.599999999999994</v>
      </c>
      <c r="G428" s="38">
        <v>80</v>
      </c>
      <c r="H428" s="38">
        <v>80.5</v>
      </c>
      <c r="I428" s="38">
        <v>81.7</v>
      </c>
      <c r="J428" s="38">
        <v>83.5</v>
      </c>
      <c r="K428" s="48">
        <v>80.7</v>
      </c>
      <c r="L428" s="78">
        <v>82.629523209863592</v>
      </c>
      <c r="M428" s="78">
        <v>83.5</v>
      </c>
      <c r="N428" s="458"/>
      <c r="O428" s="458"/>
      <c r="P428" s="37" t="s">
        <v>342</v>
      </c>
      <c r="Q428" s="172"/>
    </row>
    <row r="429" spans="1:17" s="445" customFormat="1" ht="27.6" customHeight="1" x14ac:dyDescent="0.3">
      <c r="A429" s="197"/>
      <c r="B429" s="197"/>
      <c r="C429" s="173"/>
      <c r="D429" s="37">
        <v>44.6</v>
      </c>
      <c r="E429" s="37">
        <v>46.4</v>
      </c>
      <c r="F429" s="37">
        <v>47.8</v>
      </c>
      <c r="G429" s="38">
        <v>51.9</v>
      </c>
      <c r="H429" s="38">
        <v>54.8</v>
      </c>
      <c r="I429" s="38">
        <v>60.7</v>
      </c>
      <c r="J429" s="38">
        <v>65.8</v>
      </c>
      <c r="K429" s="48">
        <v>67.3</v>
      </c>
      <c r="L429" s="78">
        <v>68.765596825929137</v>
      </c>
      <c r="M429" s="78">
        <v>73.2</v>
      </c>
      <c r="N429" s="458"/>
      <c r="O429" s="458"/>
      <c r="P429" s="37" t="s">
        <v>343</v>
      </c>
      <c r="Q429" s="172"/>
    </row>
    <row r="430" spans="1:17" s="445" customFormat="1" ht="27.6" customHeight="1" x14ac:dyDescent="0.3">
      <c r="A430" s="197"/>
      <c r="B430" s="197"/>
      <c r="C430" s="173"/>
      <c r="D430" s="38">
        <v>63</v>
      </c>
      <c r="E430" s="38">
        <v>65</v>
      </c>
      <c r="F430" s="37">
        <v>70.7</v>
      </c>
      <c r="G430" s="38">
        <v>69</v>
      </c>
      <c r="H430" s="38">
        <v>72.3</v>
      </c>
      <c r="I430" s="38">
        <v>75.099999999999994</v>
      </c>
      <c r="J430" s="38">
        <v>75.2</v>
      </c>
      <c r="K430" s="48">
        <v>73.7</v>
      </c>
      <c r="L430" s="78">
        <v>75.577583810565784</v>
      </c>
      <c r="M430" s="78">
        <v>79.8</v>
      </c>
      <c r="N430" s="458"/>
      <c r="O430" s="458"/>
      <c r="P430" s="37" t="s">
        <v>1215</v>
      </c>
      <c r="Q430" s="172"/>
    </row>
    <row r="431" spans="1:17" s="445" customFormat="1" ht="27.6" customHeight="1" x14ac:dyDescent="0.3">
      <c r="A431" s="197"/>
      <c r="B431" s="197"/>
      <c r="C431" s="173"/>
      <c r="D431" s="37">
        <v>68.400000000000006</v>
      </c>
      <c r="E431" s="37">
        <v>72.7</v>
      </c>
      <c r="F431" s="37">
        <v>72.7</v>
      </c>
      <c r="G431" s="38">
        <v>77</v>
      </c>
      <c r="H431" s="38">
        <v>76.8</v>
      </c>
      <c r="I431" s="38">
        <v>78.599999999999994</v>
      </c>
      <c r="J431" s="38">
        <v>84.6</v>
      </c>
      <c r="K431" s="48">
        <v>82.3</v>
      </c>
      <c r="L431" s="78">
        <v>83.574565183901569</v>
      </c>
      <c r="M431" s="78">
        <v>82.9</v>
      </c>
      <c r="N431" s="458"/>
      <c r="O431" s="458"/>
      <c r="P431" s="37" t="s">
        <v>1216</v>
      </c>
      <c r="Q431" s="172"/>
    </row>
    <row r="432" spans="1:17" s="445" customFormat="1" ht="27.6" customHeight="1" x14ac:dyDescent="0.3">
      <c r="A432" s="197"/>
      <c r="B432" s="197"/>
      <c r="C432" s="173"/>
      <c r="D432" s="37">
        <v>46.6</v>
      </c>
      <c r="E432" s="37">
        <v>48.7</v>
      </c>
      <c r="F432" s="37">
        <v>53.3</v>
      </c>
      <c r="G432" s="38">
        <v>56.4</v>
      </c>
      <c r="H432" s="38">
        <v>57.9</v>
      </c>
      <c r="I432" s="38">
        <v>61.3</v>
      </c>
      <c r="J432" s="38">
        <v>69.2</v>
      </c>
      <c r="K432" s="48">
        <v>72.2</v>
      </c>
      <c r="L432" s="78">
        <v>70.006696161496691</v>
      </c>
      <c r="M432" s="78">
        <v>75.099999999999994</v>
      </c>
      <c r="N432" s="458"/>
      <c r="O432" s="458"/>
      <c r="P432" s="37" t="s">
        <v>1247</v>
      </c>
      <c r="Q432" s="172"/>
    </row>
    <row r="433" spans="1:17" s="445" customFormat="1" ht="27.6" customHeight="1" x14ac:dyDescent="0.3">
      <c r="A433" s="197"/>
      <c r="B433" s="197"/>
      <c r="C433" s="173"/>
      <c r="D433" s="37">
        <v>68.2</v>
      </c>
      <c r="E433" s="37">
        <v>71.400000000000006</v>
      </c>
      <c r="F433" s="38">
        <v>74</v>
      </c>
      <c r="G433" s="38">
        <v>75.099999999999994</v>
      </c>
      <c r="H433" s="38">
        <v>76.599999999999994</v>
      </c>
      <c r="I433" s="38">
        <v>78.7</v>
      </c>
      <c r="J433" s="38">
        <v>81</v>
      </c>
      <c r="K433" s="48">
        <v>78.5</v>
      </c>
      <c r="L433" s="78">
        <v>80.8</v>
      </c>
      <c r="M433" s="78">
        <v>82.2</v>
      </c>
      <c r="N433" s="458"/>
      <c r="O433" s="458"/>
      <c r="P433" s="37" t="s">
        <v>1248</v>
      </c>
      <c r="Q433" s="172"/>
    </row>
    <row r="434" spans="1:17" s="445" customFormat="1" ht="27.6" customHeight="1" x14ac:dyDescent="0.3">
      <c r="A434" s="16" t="s">
        <v>779</v>
      </c>
      <c r="B434" s="16" t="s">
        <v>489</v>
      </c>
      <c r="C434" s="37"/>
      <c r="D434" s="38">
        <v>84.5</v>
      </c>
      <c r="E434" s="38">
        <v>84.2</v>
      </c>
      <c r="F434" s="38">
        <v>83</v>
      </c>
      <c r="G434" s="38">
        <v>84.2</v>
      </c>
      <c r="H434" s="38">
        <v>85.7</v>
      </c>
      <c r="I434" s="38">
        <v>88.1</v>
      </c>
      <c r="J434" s="38">
        <v>85.5</v>
      </c>
      <c r="K434" s="38">
        <v>88.1</v>
      </c>
      <c r="L434" s="78">
        <v>89.3</v>
      </c>
      <c r="M434" s="78">
        <v>91.4</v>
      </c>
      <c r="N434" s="319"/>
      <c r="O434" s="319"/>
      <c r="P434" s="37" t="s">
        <v>1246</v>
      </c>
      <c r="Q434" s="39" t="s">
        <v>3363</v>
      </c>
    </row>
    <row r="435" spans="1:17" s="445" customFormat="1" ht="27.6" customHeight="1" x14ac:dyDescent="0.3">
      <c r="A435" s="16" t="s">
        <v>780</v>
      </c>
      <c r="B435" s="16" t="s">
        <v>490</v>
      </c>
      <c r="C435" s="37"/>
      <c r="D435" s="40">
        <v>0.90600000000000003</v>
      </c>
      <c r="E435" s="40">
        <v>0.91100000000000003</v>
      </c>
      <c r="F435" s="40">
        <v>0.90700000000000003</v>
      </c>
      <c r="G435" s="58"/>
      <c r="H435" s="40">
        <v>0.89200000000000002</v>
      </c>
      <c r="I435" s="38"/>
      <c r="J435" s="58"/>
      <c r="K435" s="58"/>
      <c r="L435" s="366"/>
      <c r="M435" s="366"/>
      <c r="N435" s="366"/>
      <c r="O435" s="366"/>
      <c r="P435" s="37" t="s">
        <v>340</v>
      </c>
      <c r="Q435" s="39" t="s">
        <v>3254</v>
      </c>
    </row>
    <row r="436" spans="1:17" s="445" customFormat="1" ht="27.6" customHeight="1" x14ac:dyDescent="0.3">
      <c r="A436" s="16" t="s">
        <v>781</v>
      </c>
      <c r="B436" s="16" t="s">
        <v>1319</v>
      </c>
      <c r="C436" s="37"/>
      <c r="D436" s="40">
        <v>0.82299999999999995</v>
      </c>
      <c r="E436" s="40">
        <v>0.83399999999999996</v>
      </c>
      <c r="F436" s="40">
        <v>0.83</v>
      </c>
      <c r="G436" s="40">
        <v>0.83899999999999997</v>
      </c>
      <c r="H436" s="40">
        <v>0.85399999999999998</v>
      </c>
      <c r="I436" s="40">
        <v>0.87</v>
      </c>
      <c r="J436" s="40">
        <v>0.83499999999999996</v>
      </c>
      <c r="K436" s="38">
        <v>86</v>
      </c>
      <c r="L436" s="78">
        <v>87.2</v>
      </c>
      <c r="M436" s="78">
        <v>90.4</v>
      </c>
      <c r="N436" s="455"/>
      <c r="O436" s="455"/>
      <c r="P436" s="37" t="s">
        <v>340</v>
      </c>
      <c r="Q436" s="39" t="s">
        <v>3363</v>
      </c>
    </row>
    <row r="437" spans="1:17" s="445" customFormat="1" ht="27.6" customHeight="1" x14ac:dyDescent="0.3">
      <c r="A437" s="197" t="s">
        <v>782</v>
      </c>
      <c r="B437" s="197" t="s">
        <v>491</v>
      </c>
      <c r="C437" s="173"/>
      <c r="D437" s="40">
        <v>0.33700000000000002</v>
      </c>
      <c r="E437" s="40">
        <v>0.40500000000000003</v>
      </c>
      <c r="F437" s="40">
        <v>0.40699999999999997</v>
      </c>
      <c r="G437" s="58">
        <v>0.39200000000000002</v>
      </c>
      <c r="H437" s="58"/>
      <c r="I437" s="38">
        <v>45.2</v>
      </c>
      <c r="J437" s="58" t="s">
        <v>3340</v>
      </c>
      <c r="K437" s="38">
        <v>46.5</v>
      </c>
      <c r="L437" s="37">
        <v>38.200000000000003</v>
      </c>
      <c r="M437" s="37">
        <v>56.1</v>
      </c>
      <c r="N437" s="48" t="s">
        <v>3649</v>
      </c>
      <c r="O437" s="48" t="s">
        <v>3649</v>
      </c>
      <c r="P437" s="37" t="s">
        <v>472</v>
      </c>
      <c r="Q437" s="172" t="s">
        <v>3550</v>
      </c>
    </row>
    <row r="438" spans="1:17" s="445" customFormat="1" ht="27.6" customHeight="1" x14ac:dyDescent="0.3">
      <c r="A438" s="197"/>
      <c r="B438" s="197"/>
      <c r="C438" s="173"/>
      <c r="D438" s="40">
        <v>0.83399999999999996</v>
      </c>
      <c r="E438" s="40">
        <v>0.84099999999999997</v>
      </c>
      <c r="F438" s="40">
        <v>0.83799999999999997</v>
      </c>
      <c r="G438" s="58">
        <v>0.84699999999999998</v>
      </c>
      <c r="H438" s="58"/>
      <c r="I438" s="38">
        <v>85.1</v>
      </c>
      <c r="J438" s="58" t="s">
        <v>3340</v>
      </c>
      <c r="K438" s="38">
        <v>84.3</v>
      </c>
      <c r="L438" s="37">
        <v>85.4</v>
      </c>
      <c r="M438" s="37">
        <v>85.9</v>
      </c>
      <c r="N438" s="366"/>
      <c r="O438" s="366"/>
      <c r="P438" s="37" t="s">
        <v>473</v>
      </c>
      <c r="Q438" s="172"/>
    </row>
    <row r="439" spans="1:17" s="445" customFormat="1" ht="27.6" customHeight="1" x14ac:dyDescent="0.3">
      <c r="A439" s="176" t="s">
        <v>3681</v>
      </c>
      <c r="B439" s="176"/>
      <c r="C439" s="176"/>
      <c r="D439" s="176"/>
      <c r="E439" s="176"/>
      <c r="F439" s="176"/>
      <c r="G439" s="176"/>
      <c r="H439" s="176"/>
      <c r="I439" s="176"/>
      <c r="J439" s="176"/>
      <c r="K439" s="176"/>
      <c r="L439" s="176"/>
      <c r="M439" s="176"/>
      <c r="N439" s="176"/>
      <c r="O439" s="176"/>
      <c r="P439" s="176"/>
      <c r="Q439" s="176"/>
    </row>
    <row r="440" spans="1:17" s="445" customFormat="1" ht="27.6" customHeight="1" x14ac:dyDescent="0.3">
      <c r="A440" s="197" t="s">
        <v>783</v>
      </c>
      <c r="B440" s="197" t="s">
        <v>492</v>
      </c>
      <c r="C440" s="173" t="s">
        <v>1147</v>
      </c>
      <c r="D440" s="37"/>
      <c r="E440" s="38">
        <v>14.7</v>
      </c>
      <c r="F440" s="38">
        <v>14.3</v>
      </c>
      <c r="G440" s="38" t="s">
        <v>1107</v>
      </c>
      <c r="H440" s="38">
        <v>16.2</v>
      </c>
      <c r="I440" s="38">
        <v>14.5</v>
      </c>
      <c r="J440" s="40"/>
      <c r="K440" s="38"/>
      <c r="L440" s="78">
        <v>19.14165069868821</v>
      </c>
      <c r="M440" s="78">
        <v>18.399999999999999</v>
      </c>
      <c r="N440" s="458"/>
      <c r="O440" s="458"/>
      <c r="P440" s="37" t="s">
        <v>340</v>
      </c>
      <c r="Q440" s="172" t="s">
        <v>3363</v>
      </c>
    </row>
    <row r="441" spans="1:17" s="445" customFormat="1" ht="27.6" customHeight="1" x14ac:dyDescent="0.3">
      <c r="A441" s="197"/>
      <c r="B441" s="197"/>
      <c r="C441" s="173"/>
      <c r="D441" s="37"/>
      <c r="E441" s="38">
        <v>16.399999999999999</v>
      </c>
      <c r="F441" s="38">
        <v>15.8</v>
      </c>
      <c r="G441" s="38" t="s">
        <v>1107</v>
      </c>
      <c r="H441" s="38">
        <v>17.899999999999999</v>
      </c>
      <c r="I441" s="38">
        <v>16</v>
      </c>
      <c r="J441" s="40"/>
      <c r="K441" s="38"/>
      <c r="L441" s="78">
        <v>23.104689156168391</v>
      </c>
      <c r="M441" s="78">
        <v>20.9</v>
      </c>
      <c r="N441" s="458"/>
      <c r="O441" s="458"/>
      <c r="P441" s="37" t="s">
        <v>342</v>
      </c>
      <c r="Q441" s="172"/>
    </row>
    <row r="442" spans="1:17" s="445" customFormat="1" ht="27.6" customHeight="1" x14ac:dyDescent="0.3">
      <c r="A442" s="197"/>
      <c r="B442" s="197"/>
      <c r="C442" s="173"/>
      <c r="D442" s="37"/>
      <c r="E442" s="38">
        <v>1.9</v>
      </c>
      <c r="F442" s="38">
        <v>2</v>
      </c>
      <c r="G442" s="38" t="s">
        <v>1107</v>
      </c>
      <c r="H442" s="38">
        <v>2.9</v>
      </c>
      <c r="I442" s="38">
        <v>2.4</v>
      </c>
      <c r="J442" s="40"/>
      <c r="K442" s="38"/>
      <c r="L442" s="78">
        <v>5.414182459752225</v>
      </c>
      <c r="M442" s="78">
        <v>7</v>
      </c>
      <c r="N442" s="458"/>
      <c r="O442" s="458"/>
      <c r="P442" s="37" t="s">
        <v>343</v>
      </c>
      <c r="Q442" s="172"/>
    </row>
    <row r="443" spans="1:17" s="445" customFormat="1" ht="27.6" customHeight="1" x14ac:dyDescent="0.3">
      <c r="A443" s="197"/>
      <c r="B443" s="197"/>
      <c r="C443" s="173"/>
      <c r="D443" s="37"/>
      <c r="E443" s="38">
        <v>13.9</v>
      </c>
      <c r="F443" s="38">
        <v>12.6</v>
      </c>
      <c r="G443" s="38" t="s">
        <v>1107</v>
      </c>
      <c r="H443" s="38">
        <v>15.3</v>
      </c>
      <c r="I443" s="38">
        <v>13.1</v>
      </c>
      <c r="J443" s="40"/>
      <c r="K443" s="38"/>
      <c r="L443" s="78">
        <v>17.651165206851392</v>
      </c>
      <c r="M443" s="78">
        <v>17.3</v>
      </c>
      <c r="N443" s="458"/>
      <c r="O443" s="458"/>
      <c r="P443" s="37" t="s">
        <v>1245</v>
      </c>
      <c r="Q443" s="172"/>
    </row>
    <row r="444" spans="1:17" s="445" customFormat="1" ht="27.6" customHeight="1" x14ac:dyDescent="0.3">
      <c r="A444" s="197"/>
      <c r="B444" s="197"/>
      <c r="C444" s="173"/>
      <c r="D444" s="37"/>
      <c r="E444" s="38">
        <v>15.5</v>
      </c>
      <c r="F444" s="38">
        <v>16</v>
      </c>
      <c r="G444" s="38" t="s">
        <v>1107</v>
      </c>
      <c r="H444" s="38">
        <v>17.2</v>
      </c>
      <c r="I444" s="38">
        <v>16</v>
      </c>
      <c r="J444" s="40"/>
      <c r="K444" s="38"/>
      <c r="L444" s="78">
        <v>20.662263244283562</v>
      </c>
      <c r="M444" s="78">
        <v>19.600000000000001</v>
      </c>
      <c r="N444" s="458"/>
      <c r="O444" s="458"/>
      <c r="P444" s="37" t="s">
        <v>1246</v>
      </c>
      <c r="Q444" s="172"/>
    </row>
    <row r="445" spans="1:17" s="445" customFormat="1" ht="27.6" customHeight="1" x14ac:dyDescent="0.3">
      <c r="A445" s="197" t="s">
        <v>784</v>
      </c>
      <c r="B445" s="197" t="s">
        <v>493</v>
      </c>
      <c r="C445" s="173" t="s">
        <v>1147</v>
      </c>
      <c r="D445" s="37"/>
      <c r="E445" s="38">
        <v>9.5</v>
      </c>
      <c r="F445" s="38">
        <v>11.5</v>
      </c>
      <c r="G445" s="38" t="s">
        <v>1107</v>
      </c>
      <c r="H445" s="38">
        <v>14.1</v>
      </c>
      <c r="I445" s="38">
        <v>17.7</v>
      </c>
      <c r="J445" s="40"/>
      <c r="K445" s="38"/>
      <c r="L445" s="78">
        <v>12.71886735604939</v>
      </c>
      <c r="M445" s="78">
        <v>11.3</v>
      </c>
      <c r="N445" s="458"/>
      <c r="O445" s="458"/>
      <c r="P445" s="37" t="s">
        <v>340</v>
      </c>
      <c r="Q445" s="172" t="s">
        <v>3363</v>
      </c>
    </row>
    <row r="446" spans="1:17" s="445" customFormat="1" ht="27.6" customHeight="1" x14ac:dyDescent="0.3">
      <c r="A446" s="197"/>
      <c r="B446" s="197"/>
      <c r="C446" s="173"/>
      <c r="D446" s="37"/>
      <c r="E446" s="38">
        <v>10.5</v>
      </c>
      <c r="F446" s="38">
        <v>12.7</v>
      </c>
      <c r="G446" s="38" t="s">
        <v>1107</v>
      </c>
      <c r="H446" s="38">
        <v>15.4</v>
      </c>
      <c r="I446" s="38">
        <v>19.3</v>
      </c>
      <c r="J446" s="40"/>
      <c r="K446" s="38"/>
      <c r="L446" s="78">
        <v>15.19663665446625</v>
      </c>
      <c r="M446" s="78">
        <v>12.9</v>
      </c>
      <c r="N446" s="458"/>
      <c r="O446" s="458"/>
      <c r="P446" s="37" t="s">
        <v>342</v>
      </c>
      <c r="Q446" s="172"/>
    </row>
    <row r="447" spans="1:17" s="445" customFormat="1" ht="27.6" customHeight="1" x14ac:dyDescent="0.3">
      <c r="A447" s="197"/>
      <c r="B447" s="197"/>
      <c r="C447" s="173"/>
      <c r="D447" s="37"/>
      <c r="E447" s="38">
        <v>2</v>
      </c>
      <c r="F447" s="38">
        <v>2.5</v>
      </c>
      <c r="G447" s="38" t="s">
        <v>1107</v>
      </c>
      <c r="H447" s="38">
        <v>3.1</v>
      </c>
      <c r="I447" s="38">
        <v>4.8</v>
      </c>
      <c r="J447" s="40"/>
      <c r="K447" s="38"/>
      <c r="L447" s="78">
        <v>4.1361852265766768</v>
      </c>
      <c r="M447" s="78">
        <v>4.0999999999999996</v>
      </c>
      <c r="N447" s="458"/>
      <c r="O447" s="458"/>
      <c r="P447" s="37" t="s">
        <v>343</v>
      </c>
      <c r="Q447" s="172"/>
    </row>
    <row r="448" spans="1:17" s="445" customFormat="1" ht="27.6" customHeight="1" x14ac:dyDescent="0.3">
      <c r="A448" s="197"/>
      <c r="B448" s="197"/>
      <c r="C448" s="173"/>
      <c r="D448" s="37"/>
      <c r="E448" s="38">
        <v>10.9</v>
      </c>
      <c r="F448" s="38">
        <v>12.8</v>
      </c>
      <c r="G448" s="38" t="s">
        <v>1107</v>
      </c>
      <c r="H448" s="38">
        <v>15.8</v>
      </c>
      <c r="I448" s="38">
        <v>19.7</v>
      </c>
      <c r="J448" s="40"/>
      <c r="K448" s="38"/>
      <c r="L448" s="78">
        <v>15.32143260016468</v>
      </c>
      <c r="M448" s="78">
        <v>14.1</v>
      </c>
      <c r="N448" s="458"/>
      <c r="O448" s="458"/>
      <c r="P448" s="37" t="s">
        <v>1245</v>
      </c>
      <c r="Q448" s="172"/>
    </row>
    <row r="449" spans="1:17" s="445" customFormat="1" ht="27.6" customHeight="1" x14ac:dyDescent="0.3">
      <c r="A449" s="197"/>
      <c r="B449" s="197"/>
      <c r="C449" s="173"/>
      <c r="D449" s="37"/>
      <c r="E449" s="38">
        <v>8</v>
      </c>
      <c r="F449" s="38">
        <v>10.199999999999999</v>
      </c>
      <c r="G449" s="38" t="s">
        <v>1107</v>
      </c>
      <c r="H449" s="38">
        <v>12.3</v>
      </c>
      <c r="I449" s="38">
        <v>15.6</v>
      </c>
      <c r="J449" s="40"/>
      <c r="K449" s="38"/>
      <c r="L449" s="78">
        <v>10.06352750991028</v>
      </c>
      <c r="M449" s="78">
        <v>8.5</v>
      </c>
      <c r="N449" s="458"/>
      <c r="O449" s="458"/>
      <c r="P449" s="37" t="s">
        <v>1246</v>
      </c>
      <c r="Q449" s="172"/>
    </row>
    <row r="450" spans="1:17" s="445" customFormat="1" ht="27.6" customHeight="1" x14ac:dyDescent="0.3">
      <c r="A450" s="16" t="s">
        <v>785</v>
      </c>
      <c r="B450" s="16" t="s">
        <v>494</v>
      </c>
      <c r="C450" s="37" t="s">
        <v>1148</v>
      </c>
      <c r="D450" s="37">
        <v>27.9</v>
      </c>
      <c r="E450" s="37">
        <v>32.9</v>
      </c>
      <c r="F450" s="38">
        <v>38.4</v>
      </c>
      <c r="G450" s="38">
        <v>37.9</v>
      </c>
      <c r="H450" s="38">
        <v>40.4</v>
      </c>
      <c r="I450" s="38">
        <v>49.1</v>
      </c>
      <c r="J450" s="38">
        <v>40.4</v>
      </c>
      <c r="K450" s="38">
        <v>53.5</v>
      </c>
      <c r="L450" s="38">
        <v>48.4</v>
      </c>
      <c r="M450" s="78">
        <v>43.9</v>
      </c>
      <c r="N450" s="458"/>
      <c r="O450" s="458"/>
      <c r="P450" s="37" t="s">
        <v>340</v>
      </c>
      <c r="Q450" s="39" t="s">
        <v>3363</v>
      </c>
    </row>
    <row r="451" spans="1:17" s="445" customFormat="1" ht="27.6" customHeight="1" x14ac:dyDescent="0.3">
      <c r="A451" s="16" t="s">
        <v>786</v>
      </c>
      <c r="B451" s="16" t="s">
        <v>495</v>
      </c>
      <c r="C451" s="37" t="s">
        <v>1148</v>
      </c>
      <c r="D451" s="38">
        <v>52</v>
      </c>
      <c r="E451" s="37">
        <v>59.7</v>
      </c>
      <c r="F451" s="38">
        <v>71.5</v>
      </c>
      <c r="G451" s="38">
        <v>71</v>
      </c>
      <c r="H451" s="38">
        <v>74.099999999999994</v>
      </c>
      <c r="I451" s="38">
        <v>75.099999999999994</v>
      </c>
      <c r="J451" s="38">
        <v>71.400000000000006</v>
      </c>
      <c r="K451" s="38">
        <v>71.5</v>
      </c>
      <c r="L451" s="38">
        <v>72.599999999999994</v>
      </c>
      <c r="M451" s="78">
        <v>74.2</v>
      </c>
      <c r="N451" s="458"/>
      <c r="O451" s="458"/>
      <c r="P451" s="37" t="s">
        <v>340</v>
      </c>
      <c r="Q451" s="39" t="s">
        <v>3363</v>
      </c>
    </row>
    <row r="452" spans="1:17" s="445" customFormat="1" ht="27.6" customHeight="1" x14ac:dyDescent="0.3">
      <c r="A452" s="172" t="s">
        <v>1099</v>
      </c>
      <c r="B452" s="172"/>
      <c r="C452" s="172"/>
      <c r="D452" s="172"/>
      <c r="E452" s="172"/>
      <c r="F452" s="172"/>
      <c r="G452" s="172"/>
      <c r="H452" s="172"/>
      <c r="I452" s="172"/>
      <c r="J452" s="172"/>
      <c r="K452" s="172"/>
      <c r="L452" s="172"/>
      <c r="M452" s="172"/>
      <c r="N452" s="172"/>
      <c r="O452" s="172"/>
      <c r="P452" s="172"/>
      <c r="Q452" s="172"/>
    </row>
    <row r="453" spans="1:17" s="445" customFormat="1" ht="27.6" customHeight="1" x14ac:dyDescent="0.3">
      <c r="A453" s="176" t="s">
        <v>3682</v>
      </c>
      <c r="B453" s="176"/>
      <c r="C453" s="176"/>
      <c r="D453" s="176"/>
      <c r="E453" s="176"/>
      <c r="F453" s="176"/>
      <c r="G453" s="176"/>
      <c r="H453" s="176"/>
      <c r="I453" s="176"/>
      <c r="J453" s="176"/>
      <c r="K453" s="176"/>
      <c r="L453" s="176"/>
      <c r="M453" s="176"/>
      <c r="N453" s="176"/>
      <c r="O453" s="176"/>
      <c r="P453" s="176"/>
      <c r="Q453" s="176"/>
    </row>
    <row r="454" spans="1:17" s="445" customFormat="1" ht="27.6" customHeight="1" x14ac:dyDescent="0.3">
      <c r="A454" s="16" t="s">
        <v>787</v>
      </c>
      <c r="B454" s="16" t="s">
        <v>496</v>
      </c>
      <c r="C454" s="37"/>
      <c r="D454" s="37">
        <v>11.5</v>
      </c>
      <c r="E454" s="37">
        <v>11.5</v>
      </c>
      <c r="F454" s="37">
        <v>11.5</v>
      </c>
      <c r="G454" s="37">
        <v>11.6</v>
      </c>
      <c r="H454" s="37">
        <v>11.8</v>
      </c>
      <c r="I454" s="38">
        <v>12</v>
      </c>
      <c r="J454" s="38">
        <v>12</v>
      </c>
      <c r="K454" s="37">
        <v>11.9</v>
      </c>
      <c r="L454" s="37">
        <v>11.8</v>
      </c>
      <c r="M454" s="37">
        <v>12.1</v>
      </c>
      <c r="N454" s="37">
        <v>12.2</v>
      </c>
      <c r="O454" s="319"/>
      <c r="P454" s="37" t="s">
        <v>394</v>
      </c>
      <c r="Q454" s="39" t="s">
        <v>3660</v>
      </c>
    </row>
    <row r="455" spans="1:17" s="445" customFormat="1" ht="27.6" customHeight="1" x14ac:dyDescent="0.3">
      <c r="A455" s="16" t="s">
        <v>791</v>
      </c>
      <c r="B455" s="16" t="s">
        <v>3440</v>
      </c>
      <c r="C455" s="37"/>
      <c r="D455" s="37">
        <v>10.1</v>
      </c>
      <c r="E455" s="37">
        <v>10.1</v>
      </c>
      <c r="F455" s="37">
        <v>10.1</v>
      </c>
      <c r="G455" s="37">
        <v>10.199999999999999</v>
      </c>
      <c r="H455" s="37">
        <v>10.3</v>
      </c>
      <c r="I455" s="37">
        <v>10.3</v>
      </c>
      <c r="J455" s="38">
        <v>10.3</v>
      </c>
      <c r="K455" s="38">
        <v>10.3</v>
      </c>
      <c r="L455" s="38">
        <v>10.4</v>
      </c>
      <c r="M455" s="78">
        <v>10.5</v>
      </c>
      <c r="N455" s="319"/>
      <c r="O455" s="319"/>
      <c r="P455" s="37" t="s">
        <v>394</v>
      </c>
      <c r="Q455" s="39" t="s">
        <v>3441</v>
      </c>
    </row>
    <row r="456" spans="1:17" s="445" customFormat="1" ht="27.6" customHeight="1" x14ac:dyDescent="0.3">
      <c r="A456" s="16" t="s">
        <v>788</v>
      </c>
      <c r="B456" s="16" t="s">
        <v>497</v>
      </c>
      <c r="C456" s="37" t="s">
        <v>1149</v>
      </c>
      <c r="D456" s="40">
        <v>0.64700000000000002</v>
      </c>
      <c r="E456" s="40">
        <v>0.66700000000000004</v>
      </c>
      <c r="F456" s="40">
        <v>0.68799999999999994</v>
      </c>
      <c r="G456" s="40">
        <v>0.69699999999999995</v>
      </c>
      <c r="H456" s="40">
        <v>0.76500000000000001</v>
      </c>
      <c r="I456" s="40">
        <v>0.76800000000000002</v>
      </c>
      <c r="J456" s="40">
        <v>0.51100000000000001</v>
      </c>
      <c r="K456" s="40">
        <v>0.71099999999999997</v>
      </c>
      <c r="L456" s="38">
        <v>70.5</v>
      </c>
      <c r="M456" s="78">
        <v>76.5</v>
      </c>
      <c r="N456" s="319"/>
      <c r="O456" s="319"/>
      <c r="P456" s="37" t="s">
        <v>394</v>
      </c>
      <c r="Q456" s="39" t="s">
        <v>3363</v>
      </c>
    </row>
    <row r="457" spans="1:17" s="445" customFormat="1" ht="27.6" customHeight="1" x14ac:dyDescent="0.3">
      <c r="A457" s="16" t="s">
        <v>789</v>
      </c>
      <c r="B457" s="16" t="s">
        <v>498</v>
      </c>
      <c r="C457" s="37"/>
      <c r="D457" s="40">
        <v>0.67500000000000004</v>
      </c>
      <c r="E457" s="40">
        <v>0.70799999999999996</v>
      </c>
      <c r="F457" s="40">
        <v>0.71499999999999997</v>
      </c>
      <c r="G457" s="40">
        <v>0.72099999999999997</v>
      </c>
      <c r="H457" s="40">
        <v>0.78700000000000003</v>
      </c>
      <c r="I457" s="40">
        <v>0.79300000000000004</v>
      </c>
      <c r="J457" s="40">
        <v>0.55800000000000005</v>
      </c>
      <c r="K457" s="40">
        <v>0.73699999999999999</v>
      </c>
      <c r="L457" s="38">
        <v>75.099999999999994</v>
      </c>
      <c r="M457" s="78">
        <v>81.900000000000006</v>
      </c>
      <c r="N457" s="366"/>
      <c r="O457" s="366"/>
      <c r="P457" s="37" t="s">
        <v>340</v>
      </c>
      <c r="Q457" s="39" t="s">
        <v>3363</v>
      </c>
    </row>
    <row r="458" spans="1:17" s="445" customFormat="1" ht="27.6" customHeight="1" x14ac:dyDescent="0.3">
      <c r="A458" s="197" t="s">
        <v>792</v>
      </c>
      <c r="B458" s="197" t="s">
        <v>1563</v>
      </c>
      <c r="C458" s="37"/>
      <c r="D458" s="78">
        <v>13.6</v>
      </c>
      <c r="E458" s="78">
        <v>13.1</v>
      </c>
      <c r="F458" s="78">
        <v>14.2</v>
      </c>
      <c r="G458" s="78">
        <v>13.9</v>
      </c>
      <c r="H458" s="78">
        <v>14.2</v>
      </c>
      <c r="I458" s="78">
        <v>15.1</v>
      </c>
      <c r="J458" s="78">
        <v>14.6</v>
      </c>
      <c r="K458" s="37">
        <v>14.8</v>
      </c>
      <c r="L458" s="37">
        <v>15.2</v>
      </c>
      <c r="M458" s="78">
        <v>15.5</v>
      </c>
      <c r="N458" s="78">
        <v>15.6</v>
      </c>
      <c r="O458" s="366"/>
      <c r="P458" s="37" t="s">
        <v>1565</v>
      </c>
      <c r="Q458" s="172" t="s">
        <v>3660</v>
      </c>
    </row>
    <row r="459" spans="1:17" s="445" customFormat="1" ht="27.6" customHeight="1" x14ac:dyDescent="0.3">
      <c r="A459" s="197"/>
      <c r="B459" s="197"/>
      <c r="C459" s="37"/>
      <c r="D459" s="78">
        <v>15.9</v>
      </c>
      <c r="E459" s="78">
        <v>15.7</v>
      </c>
      <c r="F459" s="78">
        <v>15.9</v>
      </c>
      <c r="G459" s="78">
        <v>16.2</v>
      </c>
      <c r="H459" s="78">
        <v>16.600000000000001</v>
      </c>
      <c r="I459" s="78">
        <v>17.100000000000001</v>
      </c>
      <c r="J459" s="78">
        <v>15.6</v>
      </c>
      <c r="K459" s="37">
        <v>15.2</v>
      </c>
      <c r="L459" s="37">
        <v>15.6</v>
      </c>
      <c r="M459" s="78">
        <v>16.5</v>
      </c>
      <c r="N459" s="78">
        <v>17.2</v>
      </c>
      <c r="O459" s="455"/>
      <c r="P459" s="37" t="s">
        <v>1564</v>
      </c>
      <c r="Q459" s="172"/>
    </row>
    <row r="460" spans="1:17" s="445" customFormat="1" ht="27.6" customHeight="1" x14ac:dyDescent="0.3">
      <c r="A460" s="197" t="s">
        <v>790</v>
      </c>
      <c r="B460" s="197" t="s">
        <v>1591</v>
      </c>
      <c r="C460" s="173" t="s">
        <v>1150</v>
      </c>
      <c r="D460" s="37" t="s">
        <v>1069</v>
      </c>
      <c r="E460" s="37"/>
      <c r="F460" s="36" t="s">
        <v>1557</v>
      </c>
      <c r="G460" s="36" t="s">
        <v>1593</v>
      </c>
      <c r="H460" s="37"/>
      <c r="I460" s="37"/>
      <c r="J460" s="36"/>
      <c r="K460" s="37"/>
      <c r="L460" s="319"/>
      <c r="M460" s="319"/>
      <c r="N460" s="319"/>
      <c r="O460" s="319"/>
      <c r="P460" s="37" t="s">
        <v>499</v>
      </c>
      <c r="Q460" s="172" t="s">
        <v>1590</v>
      </c>
    </row>
    <row r="461" spans="1:17" s="445" customFormat="1" ht="27.6" customHeight="1" x14ac:dyDescent="0.3">
      <c r="A461" s="197"/>
      <c r="B461" s="197"/>
      <c r="C461" s="173"/>
      <c r="D461" s="37" t="s">
        <v>1070</v>
      </c>
      <c r="E461" s="37"/>
      <c r="F461" s="37" t="s">
        <v>1558</v>
      </c>
      <c r="G461" s="37" t="s">
        <v>1594</v>
      </c>
      <c r="H461" s="37"/>
      <c r="I461" s="37"/>
      <c r="J461" s="37"/>
      <c r="K461" s="37"/>
      <c r="L461" s="319"/>
      <c r="M461" s="319"/>
      <c r="N461" s="319"/>
      <c r="O461" s="319"/>
      <c r="P461" s="37" t="s">
        <v>500</v>
      </c>
      <c r="Q461" s="172"/>
    </row>
    <row r="462" spans="1:17" s="445" customFormat="1" ht="27.6" customHeight="1" x14ac:dyDescent="0.3">
      <c r="A462" s="197" t="s">
        <v>4096</v>
      </c>
      <c r="B462" s="197" t="s">
        <v>1592</v>
      </c>
      <c r="C462" s="173"/>
      <c r="D462" s="82">
        <v>45000</v>
      </c>
      <c r="E462" s="37"/>
      <c r="F462" s="36">
        <v>59807</v>
      </c>
      <c r="G462" s="36">
        <v>36658</v>
      </c>
      <c r="H462" s="36"/>
      <c r="I462" s="36"/>
      <c r="J462" s="36"/>
      <c r="K462" s="37"/>
      <c r="L462" s="319"/>
      <c r="M462" s="319"/>
      <c r="N462" s="319"/>
      <c r="O462" s="319"/>
      <c r="P462" s="37" t="s">
        <v>339</v>
      </c>
      <c r="Q462" s="172" t="s">
        <v>3259</v>
      </c>
    </row>
    <row r="463" spans="1:17" s="445" customFormat="1" ht="27.6" customHeight="1" x14ac:dyDescent="0.3">
      <c r="A463" s="197"/>
      <c r="B463" s="197"/>
      <c r="C463" s="173"/>
      <c r="D463" s="40">
        <v>0.55000000000000004</v>
      </c>
      <c r="E463" s="40"/>
      <c r="F463" s="40">
        <v>0.48099999999999998</v>
      </c>
      <c r="G463" s="40">
        <v>0.48099999999999998</v>
      </c>
      <c r="H463" s="71"/>
      <c r="I463" s="71"/>
      <c r="J463" s="37"/>
      <c r="K463" s="71"/>
      <c r="L463" s="465"/>
      <c r="M463" s="465"/>
      <c r="N463" s="465"/>
      <c r="O463" s="465"/>
      <c r="P463" s="37" t="s">
        <v>1249</v>
      </c>
      <c r="Q463" s="172"/>
    </row>
    <row r="464" spans="1:17" s="445" customFormat="1" ht="27.6" customHeight="1" x14ac:dyDescent="0.3">
      <c r="A464" s="197"/>
      <c r="B464" s="197"/>
      <c r="C464" s="173"/>
      <c r="D464" s="40">
        <v>0.45</v>
      </c>
      <c r="E464" s="40"/>
      <c r="F464" s="40">
        <v>0.51900000000000002</v>
      </c>
      <c r="G464" s="40">
        <v>0.51900000000000002</v>
      </c>
      <c r="H464" s="71"/>
      <c r="I464" s="71"/>
      <c r="J464" s="37"/>
      <c r="K464" s="71"/>
      <c r="L464" s="465"/>
      <c r="M464" s="465"/>
      <c r="N464" s="465"/>
      <c r="O464" s="465"/>
      <c r="P464" s="37" t="s">
        <v>1250</v>
      </c>
      <c r="Q464" s="172"/>
    </row>
    <row r="465" spans="1:17" s="445" customFormat="1" ht="27.6" customHeight="1" x14ac:dyDescent="0.3">
      <c r="A465" s="197"/>
      <c r="B465" s="197"/>
      <c r="C465" s="173"/>
      <c r="D465" s="40">
        <v>0.73</v>
      </c>
      <c r="E465" s="40"/>
      <c r="F465" s="40" t="s">
        <v>1107</v>
      </c>
      <c r="G465" s="40" t="s">
        <v>1107</v>
      </c>
      <c r="H465" s="71"/>
      <c r="I465" s="71"/>
      <c r="J465" s="37"/>
      <c r="K465" s="71"/>
      <c r="L465" s="465"/>
      <c r="M465" s="465"/>
      <c r="N465" s="465"/>
      <c r="O465" s="465"/>
      <c r="P465" s="37" t="s">
        <v>501</v>
      </c>
      <c r="Q465" s="172"/>
    </row>
    <row r="466" spans="1:17" s="445" customFormat="1" ht="27.6" customHeight="1" x14ac:dyDescent="0.3">
      <c r="A466" s="197"/>
      <c r="B466" s="197"/>
      <c r="C466" s="173"/>
      <c r="D466" s="40">
        <v>0.27</v>
      </c>
      <c r="E466" s="40"/>
      <c r="F466" s="40" t="s">
        <v>1107</v>
      </c>
      <c r="G466" s="40" t="s">
        <v>1107</v>
      </c>
      <c r="H466" s="71"/>
      <c r="I466" s="71"/>
      <c r="J466" s="37"/>
      <c r="K466" s="71"/>
      <c r="L466" s="465"/>
      <c r="M466" s="465"/>
      <c r="N466" s="465"/>
      <c r="O466" s="465"/>
      <c r="P466" s="37" t="s">
        <v>1251</v>
      </c>
      <c r="Q466" s="172"/>
    </row>
    <row r="467" spans="1:17" s="445" customFormat="1" ht="27.6" customHeight="1" x14ac:dyDescent="0.3">
      <c r="A467" s="172" t="s">
        <v>354</v>
      </c>
      <c r="B467" s="172"/>
      <c r="C467" s="172"/>
      <c r="D467" s="172"/>
      <c r="E467" s="172"/>
      <c r="F467" s="172"/>
      <c r="G467" s="172"/>
      <c r="H467" s="172"/>
      <c r="I467" s="172"/>
      <c r="J467" s="172"/>
      <c r="K467" s="172"/>
      <c r="L467" s="172"/>
      <c r="M467" s="172"/>
      <c r="N467" s="172"/>
      <c r="O467" s="172"/>
      <c r="P467" s="172"/>
      <c r="Q467" s="172"/>
    </row>
    <row r="468" spans="1:17" s="445" customFormat="1" ht="27.6" customHeight="1" x14ac:dyDescent="0.3">
      <c r="A468" s="176" t="s">
        <v>3683</v>
      </c>
      <c r="B468" s="176"/>
      <c r="C468" s="176"/>
      <c r="D468" s="176"/>
      <c r="E468" s="176"/>
      <c r="F468" s="176"/>
      <c r="G468" s="176"/>
      <c r="H468" s="176"/>
      <c r="I468" s="176"/>
      <c r="J468" s="176"/>
      <c r="K468" s="176"/>
      <c r="L468" s="176"/>
      <c r="M468" s="176"/>
      <c r="N468" s="176"/>
      <c r="O468" s="176"/>
      <c r="P468" s="176"/>
      <c r="Q468" s="176"/>
    </row>
    <row r="469" spans="1:17" s="445" customFormat="1" ht="27.6" customHeight="1" x14ac:dyDescent="0.3">
      <c r="A469" s="197" t="s">
        <v>793</v>
      </c>
      <c r="B469" s="197" t="s">
        <v>502</v>
      </c>
      <c r="C469" s="173" t="s">
        <v>1151</v>
      </c>
      <c r="D469" s="37">
        <v>6.3</v>
      </c>
      <c r="E469" s="38">
        <v>6</v>
      </c>
      <c r="F469" s="37">
        <v>5.9</v>
      </c>
      <c r="G469" s="37">
        <v>5.9</v>
      </c>
      <c r="H469" s="83">
        <v>5.5917307187140803</v>
      </c>
      <c r="I469" s="83">
        <v>5.5552173935791318</v>
      </c>
      <c r="J469" s="474">
        <v>5.5020706226086169</v>
      </c>
      <c r="K469" s="474">
        <v>5.1629126126821658</v>
      </c>
      <c r="L469" s="474">
        <v>5.1065044853383554</v>
      </c>
      <c r="M469" s="78">
        <v>4.7895437391421813</v>
      </c>
      <c r="N469" s="78">
        <v>4.7</v>
      </c>
      <c r="O469" s="319"/>
      <c r="P469" s="36" t="s">
        <v>394</v>
      </c>
      <c r="Q469" s="172" t="s">
        <v>3661</v>
      </c>
    </row>
    <row r="470" spans="1:17" s="445" customFormat="1" ht="27.6" customHeight="1" x14ac:dyDescent="0.3">
      <c r="A470" s="197"/>
      <c r="B470" s="197"/>
      <c r="C470" s="173"/>
      <c r="D470" s="48">
        <v>3.7</v>
      </c>
      <c r="E470" s="48">
        <v>3.6</v>
      </c>
      <c r="F470" s="48">
        <v>3.7</v>
      </c>
      <c r="G470" s="48">
        <v>3.5</v>
      </c>
      <c r="H470" s="83">
        <v>3.3914547466245835</v>
      </c>
      <c r="I470" s="83">
        <v>3.4160146207701074</v>
      </c>
      <c r="J470" s="474">
        <v>3.560866317880921</v>
      </c>
      <c r="K470" s="474">
        <v>3.4439872642109814</v>
      </c>
      <c r="L470" s="474">
        <v>3.5313837367446275</v>
      </c>
      <c r="M470" s="78">
        <v>3.3692600324319986</v>
      </c>
      <c r="N470" s="78">
        <v>3.2</v>
      </c>
      <c r="O470" s="382"/>
      <c r="P470" s="37" t="s">
        <v>503</v>
      </c>
      <c r="Q470" s="172"/>
    </row>
    <row r="471" spans="1:17" s="445" customFormat="1" ht="27.6" customHeight="1" x14ac:dyDescent="0.3">
      <c r="A471" s="197"/>
      <c r="B471" s="197"/>
      <c r="C471" s="173"/>
      <c r="D471" s="48">
        <v>15.7</v>
      </c>
      <c r="E471" s="48">
        <v>14.8</v>
      </c>
      <c r="F471" s="48">
        <v>14.6</v>
      </c>
      <c r="G471" s="48">
        <v>14.9</v>
      </c>
      <c r="H471" s="83">
        <v>14.528612920614517</v>
      </c>
      <c r="I471" s="83">
        <v>14.479402035366595</v>
      </c>
      <c r="J471" s="474">
        <v>13.845586340088891</v>
      </c>
      <c r="K471" s="474">
        <v>12.765977592773339</v>
      </c>
      <c r="L471" s="474">
        <v>12.208757458492663</v>
      </c>
      <c r="M471" s="78">
        <v>11.307577839425095</v>
      </c>
      <c r="N471" s="78">
        <v>11.6</v>
      </c>
      <c r="O471" s="382"/>
      <c r="P471" s="37" t="s">
        <v>504</v>
      </c>
      <c r="Q471" s="172"/>
    </row>
    <row r="472" spans="1:17" s="445" customFormat="1" ht="27.6" customHeight="1" x14ac:dyDescent="0.3">
      <c r="A472" s="197"/>
      <c r="B472" s="197"/>
      <c r="C472" s="173"/>
      <c r="D472" s="48">
        <v>3</v>
      </c>
      <c r="E472" s="48">
        <v>3</v>
      </c>
      <c r="F472" s="48">
        <v>2.9</v>
      </c>
      <c r="G472" s="48">
        <v>3</v>
      </c>
      <c r="H472" s="48">
        <v>2.9</v>
      </c>
      <c r="I472" s="83">
        <v>3</v>
      </c>
      <c r="J472" s="474">
        <v>3</v>
      </c>
      <c r="K472" s="474">
        <v>2.7</v>
      </c>
      <c r="L472" s="474">
        <v>2.7</v>
      </c>
      <c r="M472" s="78">
        <v>2.6</v>
      </c>
      <c r="N472" s="78">
        <v>2.4</v>
      </c>
      <c r="O472" s="382"/>
      <c r="P472" s="37" t="s">
        <v>386</v>
      </c>
      <c r="Q472" s="172"/>
    </row>
    <row r="473" spans="1:17" s="445" customFormat="1" ht="27.6" customHeight="1" x14ac:dyDescent="0.3">
      <c r="A473" s="197"/>
      <c r="B473" s="197"/>
      <c r="C473" s="173"/>
      <c r="D473" s="48">
        <v>9.5</v>
      </c>
      <c r="E473" s="48">
        <v>9</v>
      </c>
      <c r="F473" s="48">
        <v>9</v>
      </c>
      <c r="G473" s="48">
        <v>8.6999999999999993</v>
      </c>
      <c r="H473" s="48">
        <v>8.3000000000000007</v>
      </c>
      <c r="I473" s="83">
        <v>8.1</v>
      </c>
      <c r="J473" s="474">
        <v>8</v>
      </c>
      <c r="K473" s="474">
        <v>7.6</v>
      </c>
      <c r="L473" s="474">
        <v>7.5</v>
      </c>
      <c r="M473" s="78">
        <v>7</v>
      </c>
      <c r="N473" s="78">
        <v>6.9</v>
      </c>
      <c r="O473" s="382"/>
      <c r="P473" s="37" t="s">
        <v>350</v>
      </c>
      <c r="Q473" s="172"/>
    </row>
    <row r="474" spans="1:17" s="445" customFormat="1" ht="27.6" customHeight="1" x14ac:dyDescent="0.3">
      <c r="A474" s="197"/>
      <c r="B474" s="197"/>
      <c r="C474" s="173"/>
      <c r="D474" s="48">
        <v>24.7</v>
      </c>
      <c r="E474" s="48">
        <v>23.4</v>
      </c>
      <c r="F474" s="48">
        <v>23.4</v>
      </c>
      <c r="G474" s="48">
        <v>23.5</v>
      </c>
      <c r="H474" s="48">
        <v>22.6</v>
      </c>
      <c r="I474" s="83">
        <v>22.8</v>
      </c>
      <c r="J474" s="474">
        <v>21.2</v>
      </c>
      <c r="K474" s="474">
        <v>19.899999999999999</v>
      </c>
      <c r="L474" s="474">
        <v>19.3</v>
      </c>
      <c r="M474" s="78">
        <v>17.600000000000001</v>
      </c>
      <c r="N474" s="78">
        <v>18.8</v>
      </c>
      <c r="O474" s="382"/>
      <c r="P474" s="37" t="s">
        <v>439</v>
      </c>
      <c r="Q474" s="172"/>
    </row>
    <row r="475" spans="1:17" s="445" customFormat="1" ht="27.6" customHeight="1" x14ac:dyDescent="0.3">
      <c r="A475" s="197"/>
      <c r="B475" s="197"/>
      <c r="C475" s="173"/>
      <c r="D475" s="48">
        <v>7.7</v>
      </c>
      <c r="E475" s="48">
        <v>7.4</v>
      </c>
      <c r="F475" s="48">
        <v>6.8</v>
      </c>
      <c r="G475" s="48">
        <v>7.4</v>
      </c>
      <c r="H475" s="48">
        <v>7.5</v>
      </c>
      <c r="I475" s="83">
        <v>7.3</v>
      </c>
      <c r="J475" s="474">
        <v>7.4</v>
      </c>
      <c r="K475" s="474">
        <v>6.6</v>
      </c>
      <c r="L475" s="474">
        <v>6.1</v>
      </c>
      <c r="M475" s="78">
        <v>5.9</v>
      </c>
      <c r="N475" s="78">
        <v>5.5</v>
      </c>
      <c r="O475" s="382"/>
      <c r="P475" s="37" t="s">
        <v>438</v>
      </c>
      <c r="Q475" s="172"/>
    </row>
    <row r="476" spans="1:17" s="445" customFormat="1" ht="27.6" customHeight="1" x14ac:dyDescent="0.3">
      <c r="A476" s="197"/>
      <c r="B476" s="197"/>
      <c r="C476" s="173"/>
      <c r="D476" s="48">
        <v>18.3</v>
      </c>
      <c r="E476" s="48">
        <v>16.8</v>
      </c>
      <c r="F476" s="48">
        <v>16.2</v>
      </c>
      <c r="G476" s="48">
        <v>16.100000000000001</v>
      </c>
      <c r="H476" s="48">
        <v>15.5</v>
      </c>
      <c r="I476" s="83">
        <v>15.3</v>
      </c>
      <c r="J476" s="474">
        <v>14.6</v>
      </c>
      <c r="K476" s="474">
        <v>13.8</v>
      </c>
      <c r="L476" s="474">
        <v>13.5</v>
      </c>
      <c r="M476" s="78">
        <v>12.5</v>
      </c>
      <c r="N476" s="78">
        <v>13</v>
      </c>
      <c r="O476" s="382"/>
      <c r="P476" s="37" t="s">
        <v>505</v>
      </c>
      <c r="Q476" s="172"/>
    </row>
    <row r="477" spans="1:17" s="445" customFormat="1" ht="27.6" customHeight="1" x14ac:dyDescent="0.3">
      <c r="A477" s="18" t="s">
        <v>794</v>
      </c>
      <c r="B477" s="16" t="s">
        <v>506</v>
      </c>
      <c r="C477" s="37"/>
      <c r="D477" s="40">
        <v>0.21099999999999999</v>
      </c>
      <c r="E477" s="40">
        <v>0.20100000000000001</v>
      </c>
      <c r="F477" s="40">
        <v>0.192</v>
      </c>
      <c r="G477" s="40">
        <v>0.184</v>
      </c>
      <c r="H477" s="40">
        <v>0.17</v>
      </c>
      <c r="I477" s="40">
        <v>0.16700000000000001</v>
      </c>
      <c r="J477" s="40">
        <v>0.17499999999999999</v>
      </c>
      <c r="K477" s="52">
        <v>16.2</v>
      </c>
      <c r="L477" s="52">
        <v>15.5</v>
      </c>
      <c r="M477" s="56">
        <v>15</v>
      </c>
      <c r="N477" s="48">
        <v>15.8</v>
      </c>
      <c r="O477" s="56"/>
      <c r="P477" s="37" t="s">
        <v>340</v>
      </c>
      <c r="Q477" s="39" t="s">
        <v>3519</v>
      </c>
    </row>
    <row r="478" spans="1:17" s="445" customFormat="1" ht="27.6" customHeight="1" x14ac:dyDescent="0.3">
      <c r="A478" s="197" t="s">
        <v>795</v>
      </c>
      <c r="B478" s="197" t="s">
        <v>507</v>
      </c>
      <c r="C478" s="173"/>
      <c r="D478" s="40">
        <v>0.29099999999999998</v>
      </c>
      <c r="E478" s="40">
        <v>0.30199999999999999</v>
      </c>
      <c r="F478" s="40">
        <v>0.29099999999999998</v>
      </c>
      <c r="G478" s="40">
        <v>0.27700000000000002</v>
      </c>
      <c r="H478" s="40">
        <v>0.27300000000000002</v>
      </c>
      <c r="I478" s="37">
        <v>26.4</v>
      </c>
      <c r="J478" s="38">
        <v>26.6</v>
      </c>
      <c r="K478" s="38">
        <v>25.7</v>
      </c>
      <c r="L478" s="38">
        <v>24.6</v>
      </c>
      <c r="M478" s="37">
        <v>21.5</v>
      </c>
      <c r="N478" s="48" t="s">
        <v>3649</v>
      </c>
      <c r="O478" s="48" t="s">
        <v>3649</v>
      </c>
      <c r="P478" s="37" t="s">
        <v>340</v>
      </c>
      <c r="Q478" s="172" t="s">
        <v>3379</v>
      </c>
    </row>
    <row r="479" spans="1:17" s="445" customFormat="1" ht="27.6" customHeight="1" x14ac:dyDescent="0.3">
      <c r="A479" s="197"/>
      <c r="B479" s="197"/>
      <c r="C479" s="173"/>
      <c r="D479" s="40">
        <v>0.17100000000000001</v>
      </c>
      <c r="E479" s="40">
        <v>0.20699999999999999</v>
      </c>
      <c r="F479" s="40">
        <v>0.19700000000000001</v>
      </c>
      <c r="G479" s="40">
        <v>0.18</v>
      </c>
      <c r="H479" s="40">
        <v>0.19500000000000001</v>
      </c>
      <c r="I479" s="37">
        <v>19.100000000000001</v>
      </c>
      <c r="J479" s="38">
        <v>20.6</v>
      </c>
      <c r="K479" s="38">
        <v>17.3</v>
      </c>
      <c r="L479" s="38">
        <v>17.399999999999999</v>
      </c>
      <c r="M479" s="37">
        <v>16.5</v>
      </c>
      <c r="N479" s="48" t="s">
        <v>3649</v>
      </c>
      <c r="O479" s="48" t="s">
        <v>3649</v>
      </c>
      <c r="P479" s="37" t="s">
        <v>1252</v>
      </c>
      <c r="Q479" s="172"/>
    </row>
    <row r="480" spans="1:17" s="445" customFormat="1" ht="27.6" customHeight="1" x14ac:dyDescent="0.3">
      <c r="A480" s="197"/>
      <c r="B480" s="197"/>
      <c r="C480" s="173"/>
      <c r="D480" s="40">
        <v>0.40400000000000003</v>
      </c>
      <c r="E480" s="40">
        <v>0.40400000000000003</v>
      </c>
      <c r="F480" s="40">
        <v>0.38700000000000001</v>
      </c>
      <c r="G480" s="40">
        <v>0.38200000000000001</v>
      </c>
      <c r="H480" s="40">
        <v>0.35599999999999998</v>
      </c>
      <c r="I480" s="37">
        <v>33.6</v>
      </c>
      <c r="J480" s="38">
        <v>33</v>
      </c>
      <c r="K480" s="38">
        <v>34.6</v>
      </c>
      <c r="L480" s="38">
        <v>32.4</v>
      </c>
      <c r="M480" s="37">
        <v>26.900000000000006</v>
      </c>
      <c r="N480" s="48" t="s">
        <v>3649</v>
      </c>
      <c r="O480" s="48" t="s">
        <v>3649</v>
      </c>
      <c r="P480" s="37" t="s">
        <v>1243</v>
      </c>
      <c r="Q480" s="172"/>
    </row>
    <row r="481" spans="1:17" s="445" customFormat="1" ht="27.6" customHeight="1" x14ac:dyDescent="0.3">
      <c r="A481" s="172" t="s">
        <v>354</v>
      </c>
      <c r="B481" s="172"/>
      <c r="C481" s="172"/>
      <c r="D481" s="172"/>
      <c r="E481" s="172"/>
      <c r="F481" s="172"/>
      <c r="G481" s="172"/>
      <c r="H481" s="172"/>
      <c r="I481" s="172"/>
      <c r="J481" s="172"/>
      <c r="K481" s="172"/>
      <c r="L481" s="172"/>
      <c r="M481" s="172"/>
      <c r="N481" s="172"/>
      <c r="O481" s="172"/>
      <c r="P481" s="172"/>
      <c r="Q481" s="172"/>
    </row>
    <row r="482" spans="1:17" s="445" customFormat="1" ht="27.6" customHeight="1" x14ac:dyDescent="0.3">
      <c r="A482" s="177" t="s">
        <v>508</v>
      </c>
      <c r="B482" s="177"/>
      <c r="C482" s="177"/>
      <c r="D482" s="177"/>
      <c r="E482" s="177"/>
      <c r="F482" s="177"/>
      <c r="G482" s="177"/>
      <c r="H482" s="177"/>
      <c r="I482" s="177"/>
      <c r="J482" s="177"/>
      <c r="K482" s="177"/>
      <c r="L482" s="177"/>
      <c r="M482" s="177"/>
      <c r="N482" s="177"/>
      <c r="O482" s="177"/>
      <c r="P482" s="177"/>
      <c r="Q482" s="177"/>
    </row>
    <row r="483" spans="1:17" s="445" customFormat="1" ht="27.6" customHeight="1" x14ac:dyDescent="0.3">
      <c r="A483" s="196" t="s">
        <v>509</v>
      </c>
      <c r="B483" s="196"/>
      <c r="C483" s="196"/>
      <c r="D483" s="196"/>
      <c r="E483" s="196"/>
      <c r="F483" s="196"/>
      <c r="G483" s="196"/>
      <c r="H483" s="196"/>
      <c r="I483" s="196"/>
      <c r="J483" s="196"/>
      <c r="K483" s="196"/>
      <c r="L483" s="196"/>
      <c r="M483" s="196"/>
      <c r="N483" s="196"/>
      <c r="O483" s="196"/>
      <c r="P483" s="196"/>
      <c r="Q483" s="196"/>
    </row>
    <row r="484" spans="1:17" s="449" customFormat="1" ht="27.6" customHeight="1" x14ac:dyDescent="0.3">
      <c r="A484" s="176" t="s">
        <v>3684</v>
      </c>
      <c r="B484" s="176"/>
      <c r="C484" s="176"/>
      <c r="D484" s="176"/>
      <c r="E484" s="176"/>
      <c r="F484" s="176"/>
      <c r="G484" s="176"/>
      <c r="H484" s="176"/>
      <c r="I484" s="176"/>
      <c r="J484" s="176"/>
      <c r="K484" s="176"/>
      <c r="L484" s="176"/>
      <c r="M484" s="176"/>
      <c r="N484" s="176"/>
      <c r="O484" s="176"/>
      <c r="P484" s="176"/>
      <c r="Q484" s="176"/>
    </row>
    <row r="485" spans="1:17" s="445" customFormat="1" ht="27.6" customHeight="1" x14ac:dyDescent="0.3">
      <c r="A485" s="197" t="s">
        <v>796</v>
      </c>
      <c r="B485" s="197" t="s">
        <v>1580</v>
      </c>
      <c r="C485" s="173" t="s">
        <v>1152</v>
      </c>
      <c r="D485" s="36">
        <v>28948</v>
      </c>
      <c r="E485" s="36">
        <v>31196</v>
      </c>
      <c r="F485" s="36">
        <v>32521</v>
      </c>
      <c r="G485" s="36">
        <v>37289</v>
      </c>
      <c r="H485" s="37">
        <v>38639</v>
      </c>
      <c r="I485" s="36">
        <v>40033</v>
      </c>
      <c r="J485" s="36">
        <v>45078</v>
      </c>
      <c r="K485" s="37"/>
      <c r="L485" s="319"/>
      <c r="M485" s="319"/>
      <c r="N485" s="319"/>
      <c r="O485" s="319"/>
      <c r="P485" s="37" t="s">
        <v>1387</v>
      </c>
      <c r="Q485" s="172" t="s">
        <v>3250</v>
      </c>
    </row>
    <row r="486" spans="1:17" s="445" customFormat="1" ht="27.6" customHeight="1" x14ac:dyDescent="0.3">
      <c r="A486" s="197"/>
      <c r="B486" s="197"/>
      <c r="C486" s="173"/>
      <c r="D486" s="36">
        <v>25891</v>
      </c>
      <c r="E486" s="36">
        <v>28309</v>
      </c>
      <c r="F486" s="36">
        <v>28724</v>
      </c>
      <c r="G486" s="36">
        <v>32878</v>
      </c>
      <c r="H486" s="37">
        <v>33689</v>
      </c>
      <c r="I486" s="36">
        <v>34885</v>
      </c>
      <c r="J486" s="36">
        <v>37877</v>
      </c>
      <c r="K486" s="37"/>
      <c r="L486" s="319"/>
      <c r="M486" s="319"/>
      <c r="N486" s="319"/>
      <c r="O486" s="319"/>
      <c r="P486" s="37" t="s">
        <v>1388</v>
      </c>
      <c r="Q486" s="172"/>
    </row>
    <row r="487" spans="1:17" s="445" customFormat="1" ht="27.6" customHeight="1" x14ac:dyDescent="0.3">
      <c r="A487" s="197"/>
      <c r="B487" s="197"/>
      <c r="C487" s="173" t="s">
        <v>1153</v>
      </c>
      <c r="D487" s="94">
        <v>0.89</v>
      </c>
      <c r="E487" s="94">
        <v>0.91</v>
      </c>
      <c r="F487" s="94">
        <v>0.88</v>
      </c>
      <c r="G487" s="94">
        <v>0.88</v>
      </c>
      <c r="H487" s="94">
        <v>0.87</v>
      </c>
      <c r="I487" s="94">
        <v>0.87</v>
      </c>
      <c r="J487" s="94">
        <v>0.84</v>
      </c>
      <c r="K487" s="94"/>
      <c r="L487" s="475"/>
      <c r="M487" s="475"/>
      <c r="N487" s="475"/>
      <c r="O487" s="475"/>
      <c r="P487" s="37" t="s">
        <v>1389</v>
      </c>
      <c r="Q487" s="172"/>
    </row>
    <row r="488" spans="1:17" s="445" customFormat="1" ht="27.6" customHeight="1" x14ac:dyDescent="0.3">
      <c r="A488" s="197"/>
      <c r="B488" s="197"/>
      <c r="C488" s="173"/>
      <c r="D488" s="94">
        <v>0.24</v>
      </c>
      <c r="E488" s="94">
        <v>0.25</v>
      </c>
      <c r="F488" s="94">
        <v>0.25</v>
      </c>
      <c r="G488" s="94">
        <v>0.26</v>
      </c>
      <c r="H488" s="94">
        <v>0.25</v>
      </c>
      <c r="I488" s="41">
        <v>0.26</v>
      </c>
      <c r="J488" s="41"/>
      <c r="K488" s="41"/>
      <c r="L488" s="314"/>
      <c r="M488" s="314"/>
      <c r="N488" s="314"/>
      <c r="O488" s="314"/>
      <c r="P488" s="37" t="s">
        <v>1390</v>
      </c>
      <c r="Q488" s="172"/>
    </row>
    <row r="489" spans="1:17" s="445" customFormat="1" ht="27.6" customHeight="1" x14ac:dyDescent="0.3">
      <c r="A489" s="176" t="s">
        <v>3685</v>
      </c>
      <c r="B489" s="176"/>
      <c r="C489" s="176"/>
      <c r="D489" s="176"/>
      <c r="E489" s="176"/>
      <c r="F489" s="176"/>
      <c r="G489" s="176"/>
      <c r="H489" s="176"/>
      <c r="I489" s="176"/>
      <c r="J489" s="176"/>
      <c r="K489" s="176"/>
      <c r="L489" s="176"/>
      <c r="M489" s="176"/>
      <c r="N489" s="176"/>
      <c r="O489" s="176"/>
      <c r="P489" s="176"/>
      <c r="Q489" s="176"/>
    </row>
    <row r="490" spans="1:17" s="445" customFormat="1" ht="27.6" customHeight="1" x14ac:dyDescent="0.3">
      <c r="A490" s="16" t="s">
        <v>797</v>
      </c>
      <c r="B490" s="16" t="s">
        <v>510</v>
      </c>
      <c r="C490" s="37"/>
      <c r="D490" s="95">
        <v>1617</v>
      </c>
      <c r="E490" s="95">
        <v>1694</v>
      </c>
      <c r="F490" s="95">
        <v>2929</v>
      </c>
      <c r="G490" s="95">
        <v>2718</v>
      </c>
      <c r="H490" s="95">
        <v>881</v>
      </c>
      <c r="I490" s="95">
        <v>930</v>
      </c>
      <c r="J490" s="95">
        <v>610</v>
      </c>
      <c r="K490" s="95">
        <v>684</v>
      </c>
      <c r="L490" s="84">
        <v>748</v>
      </c>
      <c r="M490" s="84">
        <v>883</v>
      </c>
      <c r="N490" s="84">
        <v>819</v>
      </c>
      <c r="O490" s="84">
        <v>596</v>
      </c>
      <c r="P490" s="37" t="s">
        <v>339</v>
      </c>
      <c r="Q490" s="39" t="s">
        <v>3523</v>
      </c>
    </row>
    <row r="491" spans="1:17" s="445" customFormat="1" ht="27.6" customHeight="1" x14ac:dyDescent="0.3">
      <c r="A491" s="16" t="s">
        <v>798</v>
      </c>
      <c r="B491" s="16" t="s">
        <v>511</v>
      </c>
      <c r="C491" s="37"/>
      <c r="D491" s="37">
        <v>415</v>
      </c>
      <c r="E491" s="37"/>
      <c r="F491" s="37"/>
      <c r="G491" s="37"/>
      <c r="H491" s="37"/>
      <c r="I491" s="37"/>
      <c r="J491" s="37"/>
      <c r="K491" s="37"/>
      <c r="L491" s="319"/>
      <c r="M491" s="319"/>
      <c r="N491" s="319"/>
      <c r="O491" s="319"/>
      <c r="P491" s="37" t="s">
        <v>339</v>
      </c>
      <c r="Q491" s="39" t="s">
        <v>644</v>
      </c>
    </row>
    <row r="492" spans="1:17" s="445" customFormat="1" ht="27.6" customHeight="1" x14ac:dyDescent="0.3">
      <c r="A492" s="16" t="s">
        <v>799</v>
      </c>
      <c r="B492" s="16" t="s">
        <v>512</v>
      </c>
      <c r="C492" s="37"/>
      <c r="D492" s="37" t="s">
        <v>393</v>
      </c>
      <c r="E492" s="37">
        <v>275</v>
      </c>
      <c r="F492" s="36">
        <v>57</v>
      </c>
      <c r="G492" s="36">
        <v>64</v>
      </c>
      <c r="H492" s="36">
        <v>60</v>
      </c>
      <c r="I492" s="36">
        <v>98</v>
      </c>
      <c r="J492" s="36">
        <v>45</v>
      </c>
      <c r="K492" s="36">
        <v>54</v>
      </c>
      <c r="L492" s="37">
        <v>59</v>
      </c>
      <c r="M492" s="37">
        <v>58</v>
      </c>
      <c r="N492" s="37">
        <v>54</v>
      </c>
      <c r="O492" s="37">
        <v>53</v>
      </c>
      <c r="P492" s="37" t="s">
        <v>339</v>
      </c>
      <c r="Q492" s="39" t="s">
        <v>3523</v>
      </c>
    </row>
    <row r="493" spans="1:17" s="445" customFormat="1" ht="27.6" customHeight="1" x14ac:dyDescent="0.3">
      <c r="A493" s="197" t="s">
        <v>800</v>
      </c>
      <c r="B493" s="197" t="s">
        <v>1531</v>
      </c>
      <c r="C493" s="173"/>
      <c r="D493" s="173">
        <v>190</v>
      </c>
      <c r="E493" s="37"/>
      <c r="F493" s="37"/>
      <c r="G493" s="37"/>
      <c r="H493" s="37">
        <v>87</v>
      </c>
      <c r="I493" s="37"/>
      <c r="J493" s="37"/>
      <c r="K493" s="37"/>
      <c r="L493" s="319"/>
      <c r="M493" s="319"/>
      <c r="N493" s="319"/>
      <c r="O493" s="319"/>
      <c r="P493" s="37" t="s">
        <v>1532</v>
      </c>
      <c r="Q493" s="172" t="s">
        <v>1534</v>
      </c>
    </row>
    <row r="494" spans="1:17" s="445" customFormat="1" ht="27.6" customHeight="1" x14ac:dyDescent="0.3">
      <c r="A494" s="197"/>
      <c r="B494" s="197"/>
      <c r="C494" s="173"/>
      <c r="D494" s="173"/>
      <c r="E494" s="37"/>
      <c r="F494" s="37"/>
      <c r="G494" s="37"/>
      <c r="H494" s="37">
        <v>268</v>
      </c>
      <c r="I494" s="37"/>
      <c r="J494" s="37"/>
      <c r="K494" s="37"/>
      <c r="L494" s="319"/>
      <c r="M494" s="319"/>
      <c r="N494" s="319"/>
      <c r="O494" s="319"/>
      <c r="P494" s="37" t="s">
        <v>1533</v>
      </c>
      <c r="Q494" s="172"/>
    </row>
    <row r="495" spans="1:17" s="445" customFormat="1" ht="27.6" customHeight="1" x14ac:dyDescent="0.3">
      <c r="A495" s="172" t="s">
        <v>1100</v>
      </c>
      <c r="B495" s="172"/>
      <c r="C495" s="172"/>
      <c r="D495" s="172"/>
      <c r="E495" s="172"/>
      <c r="F495" s="172"/>
      <c r="G495" s="172"/>
      <c r="H495" s="172"/>
      <c r="I495" s="172"/>
      <c r="J495" s="172"/>
      <c r="K495" s="172"/>
      <c r="L495" s="172"/>
      <c r="M495" s="172"/>
      <c r="N495" s="172"/>
      <c r="O495" s="172"/>
      <c r="P495" s="172"/>
      <c r="Q495" s="172"/>
    </row>
    <row r="496" spans="1:17" s="445" customFormat="1" ht="27.6" customHeight="1" x14ac:dyDescent="0.3">
      <c r="A496" s="176" t="s">
        <v>3686</v>
      </c>
      <c r="B496" s="176"/>
      <c r="C496" s="176"/>
      <c r="D496" s="176"/>
      <c r="E496" s="176"/>
      <c r="F496" s="176"/>
      <c r="G496" s="176"/>
      <c r="H496" s="176"/>
      <c r="I496" s="176"/>
      <c r="J496" s="176"/>
      <c r="K496" s="176"/>
      <c r="L496" s="176"/>
      <c r="M496" s="176"/>
      <c r="N496" s="176"/>
      <c r="O496" s="176"/>
      <c r="P496" s="176"/>
      <c r="Q496" s="176"/>
    </row>
    <row r="497" spans="1:17" s="445" customFormat="1" ht="27.6" customHeight="1" x14ac:dyDescent="0.3">
      <c r="A497" s="201" t="s">
        <v>801</v>
      </c>
      <c r="B497" s="197" t="s">
        <v>1321</v>
      </c>
      <c r="C497" s="173"/>
      <c r="D497" s="36" t="s">
        <v>1391</v>
      </c>
      <c r="E497" s="36">
        <v>29080</v>
      </c>
      <c r="F497" s="36">
        <v>34770</v>
      </c>
      <c r="G497" s="36">
        <v>42039</v>
      </c>
      <c r="H497" s="36">
        <v>48618</v>
      </c>
      <c r="I497" s="36">
        <v>56610</v>
      </c>
      <c r="J497" s="36">
        <v>33936</v>
      </c>
      <c r="K497" s="36">
        <v>19071</v>
      </c>
      <c r="L497" s="36">
        <v>14733</v>
      </c>
      <c r="M497" s="39"/>
      <c r="N497" s="39"/>
      <c r="O497" s="39"/>
      <c r="P497" s="37" t="s">
        <v>1392</v>
      </c>
      <c r="Q497" s="172" t="s">
        <v>3370</v>
      </c>
    </row>
    <row r="498" spans="1:17" s="445" customFormat="1" ht="27.6" customHeight="1" x14ac:dyDescent="0.3">
      <c r="A498" s="201"/>
      <c r="B498" s="197"/>
      <c r="C498" s="173"/>
      <c r="D498" s="36">
        <v>1235</v>
      </c>
      <c r="E498" s="36">
        <v>2424</v>
      </c>
      <c r="F498" s="36">
        <v>3876</v>
      </c>
      <c r="G498" s="36">
        <v>3596</v>
      </c>
      <c r="H498" s="36"/>
      <c r="I498" s="36"/>
      <c r="J498" s="36"/>
      <c r="K498" s="36"/>
      <c r="L498" s="45"/>
      <c r="M498" s="45"/>
      <c r="N498" s="45"/>
      <c r="O498" s="45"/>
      <c r="P498" s="37" t="s">
        <v>1393</v>
      </c>
      <c r="Q498" s="172"/>
    </row>
    <row r="499" spans="1:17" s="445" customFormat="1" ht="27.6" customHeight="1" x14ac:dyDescent="0.3">
      <c r="A499" s="172" t="s">
        <v>354</v>
      </c>
      <c r="B499" s="172"/>
      <c r="C499" s="172"/>
      <c r="D499" s="172"/>
      <c r="E499" s="172"/>
      <c r="F499" s="172"/>
      <c r="G499" s="172"/>
      <c r="H499" s="172"/>
      <c r="I499" s="172"/>
      <c r="J499" s="172"/>
      <c r="K499" s="172"/>
      <c r="L499" s="172"/>
      <c r="M499" s="172"/>
      <c r="N499" s="172"/>
      <c r="O499" s="172"/>
      <c r="P499" s="172"/>
      <c r="Q499" s="172"/>
    </row>
    <row r="500" spans="1:17" s="445" customFormat="1" ht="27.6" customHeight="1" x14ac:dyDescent="0.3">
      <c r="A500" s="176" t="s">
        <v>3687</v>
      </c>
      <c r="B500" s="176"/>
      <c r="C500" s="176"/>
      <c r="D500" s="176"/>
      <c r="E500" s="176"/>
      <c r="F500" s="176"/>
      <c r="G500" s="176"/>
      <c r="H500" s="176"/>
      <c r="I500" s="176"/>
      <c r="J500" s="176"/>
      <c r="K500" s="176"/>
      <c r="L500" s="176"/>
      <c r="M500" s="176"/>
      <c r="N500" s="176"/>
      <c r="O500" s="176"/>
      <c r="P500" s="176"/>
      <c r="Q500" s="176"/>
    </row>
    <row r="501" spans="1:17" s="445" customFormat="1" ht="27.6" customHeight="1" x14ac:dyDescent="0.3">
      <c r="A501" s="197" t="s">
        <v>802</v>
      </c>
      <c r="B501" s="197" t="s">
        <v>513</v>
      </c>
      <c r="C501" s="173" t="s">
        <v>1154</v>
      </c>
      <c r="D501" s="37">
        <v>25.9</v>
      </c>
      <c r="E501" s="37">
        <v>28.6</v>
      </c>
      <c r="F501" s="38">
        <v>32.299999999999997</v>
      </c>
      <c r="G501" s="38">
        <v>32.700000000000003</v>
      </c>
      <c r="H501" s="38">
        <v>33</v>
      </c>
      <c r="I501" s="38">
        <v>32.5</v>
      </c>
      <c r="J501" s="38">
        <v>33.200000000000003</v>
      </c>
      <c r="K501" s="38">
        <v>33.6</v>
      </c>
      <c r="L501" s="56">
        <v>34.5</v>
      </c>
      <c r="M501" s="38">
        <v>34.9</v>
      </c>
      <c r="N501" s="48">
        <v>35</v>
      </c>
      <c r="O501" s="48">
        <v>29.4</v>
      </c>
      <c r="P501" s="37" t="s">
        <v>340</v>
      </c>
      <c r="Q501" s="172" t="s">
        <v>3650</v>
      </c>
    </row>
    <row r="502" spans="1:17" s="445" customFormat="1" ht="27.6" customHeight="1" x14ac:dyDescent="0.3">
      <c r="A502" s="197"/>
      <c r="B502" s="197"/>
      <c r="C502" s="173"/>
      <c r="D502" s="37">
        <v>19.7</v>
      </c>
      <c r="E502" s="37">
        <v>22.2</v>
      </c>
      <c r="F502" s="38">
        <v>26.8</v>
      </c>
      <c r="G502" s="38">
        <v>27.8</v>
      </c>
      <c r="H502" s="38">
        <v>28.3</v>
      </c>
      <c r="I502" s="38">
        <v>28</v>
      </c>
      <c r="J502" s="38">
        <v>27.1</v>
      </c>
      <c r="K502" s="38">
        <v>30</v>
      </c>
      <c r="L502" s="56">
        <v>30.8</v>
      </c>
      <c r="M502" s="38">
        <v>31.7</v>
      </c>
      <c r="N502" s="48">
        <v>31.2</v>
      </c>
      <c r="O502" s="48">
        <v>25.6</v>
      </c>
      <c r="P502" s="37" t="s">
        <v>342</v>
      </c>
      <c r="Q502" s="172"/>
    </row>
    <row r="503" spans="1:17" s="445" customFormat="1" ht="27.6" customHeight="1" x14ac:dyDescent="0.3">
      <c r="A503" s="197"/>
      <c r="B503" s="197"/>
      <c r="C503" s="173"/>
      <c r="D503" s="37">
        <v>43.8</v>
      </c>
      <c r="E503" s="37">
        <v>47.8</v>
      </c>
      <c r="F503" s="38">
        <v>48.6</v>
      </c>
      <c r="G503" s="38">
        <v>47.1</v>
      </c>
      <c r="H503" s="38">
        <v>47</v>
      </c>
      <c r="I503" s="38">
        <v>46.8</v>
      </c>
      <c r="J503" s="38">
        <v>54.9</v>
      </c>
      <c r="K503" s="38">
        <v>45.9</v>
      </c>
      <c r="L503" s="56">
        <v>46.8</v>
      </c>
      <c r="M503" s="38">
        <v>45.7</v>
      </c>
      <c r="N503" s="48">
        <v>47.6</v>
      </c>
      <c r="O503" s="48">
        <v>41.8</v>
      </c>
      <c r="P503" s="37" t="s">
        <v>343</v>
      </c>
      <c r="Q503" s="172"/>
    </row>
    <row r="504" spans="1:17" s="445" customFormat="1" ht="27.6" customHeight="1" x14ac:dyDescent="0.3">
      <c r="A504" s="197" t="s">
        <v>803</v>
      </c>
      <c r="B504" s="197" t="s">
        <v>514</v>
      </c>
      <c r="C504" s="173" t="s">
        <v>1154</v>
      </c>
      <c r="D504" s="37">
        <v>16.8</v>
      </c>
      <c r="E504" s="37">
        <v>16.600000000000001</v>
      </c>
      <c r="F504" s="38">
        <v>18.399999999999999</v>
      </c>
      <c r="G504" s="38">
        <v>17.7</v>
      </c>
      <c r="H504" s="38">
        <v>18.399999999999999</v>
      </c>
      <c r="I504" s="38">
        <v>17.899999999999999</v>
      </c>
      <c r="J504" s="38">
        <v>21.1</v>
      </c>
      <c r="K504" s="38">
        <v>17.5</v>
      </c>
      <c r="L504" s="56">
        <v>19.600000000000001</v>
      </c>
      <c r="M504" s="56">
        <v>19.8</v>
      </c>
      <c r="N504" s="48">
        <v>18.7</v>
      </c>
      <c r="O504" s="56"/>
      <c r="P504" s="37" t="s">
        <v>340</v>
      </c>
      <c r="Q504" s="172" t="s">
        <v>3519</v>
      </c>
    </row>
    <row r="505" spans="1:17" s="445" customFormat="1" ht="27.6" customHeight="1" x14ac:dyDescent="0.3">
      <c r="A505" s="197"/>
      <c r="B505" s="197"/>
      <c r="C505" s="173"/>
      <c r="D505" s="37">
        <v>14.1</v>
      </c>
      <c r="E505" s="38">
        <v>15</v>
      </c>
      <c r="F505" s="38">
        <v>17.8</v>
      </c>
      <c r="G505" s="38">
        <v>17.100000000000001</v>
      </c>
      <c r="H505" s="38">
        <v>18.600000000000001</v>
      </c>
      <c r="I505" s="38">
        <v>17.899999999999999</v>
      </c>
      <c r="J505" s="38">
        <v>19.7</v>
      </c>
      <c r="K505" s="38">
        <v>17.3</v>
      </c>
      <c r="L505" s="56">
        <v>19.399999999999999</v>
      </c>
      <c r="M505" s="56">
        <v>18.899999999999999</v>
      </c>
      <c r="N505" s="48">
        <v>16.5</v>
      </c>
      <c r="O505" s="56"/>
      <c r="P505" s="37" t="s">
        <v>342</v>
      </c>
      <c r="Q505" s="172"/>
    </row>
    <row r="506" spans="1:17" s="445" customFormat="1" ht="27.6" customHeight="1" x14ac:dyDescent="0.3">
      <c r="A506" s="197"/>
      <c r="B506" s="197"/>
      <c r="C506" s="173"/>
      <c r="D506" s="38">
        <v>26</v>
      </c>
      <c r="E506" s="37">
        <v>25.4</v>
      </c>
      <c r="F506" s="38">
        <v>24.7</v>
      </c>
      <c r="G506" s="38">
        <v>22.7</v>
      </c>
      <c r="H506" s="38">
        <v>23.3</v>
      </c>
      <c r="I506" s="38">
        <v>23.5</v>
      </c>
      <c r="J506" s="38">
        <v>36.5</v>
      </c>
      <c r="K506" s="38">
        <v>23.5</v>
      </c>
      <c r="L506" s="56">
        <v>24.8</v>
      </c>
      <c r="M506" s="56">
        <v>23.6</v>
      </c>
      <c r="N506" s="48">
        <v>25.7</v>
      </c>
      <c r="O506" s="56"/>
      <c r="P506" s="37" t="s">
        <v>343</v>
      </c>
      <c r="Q506" s="172"/>
    </row>
    <row r="507" spans="1:17" s="445" customFormat="1" ht="27.6" customHeight="1" x14ac:dyDescent="0.3">
      <c r="A507" s="197" t="s">
        <v>804</v>
      </c>
      <c r="B507" s="197" t="s">
        <v>515</v>
      </c>
      <c r="C507" s="173" t="s">
        <v>1154</v>
      </c>
      <c r="D507" s="37">
        <v>26.1</v>
      </c>
      <c r="E507" s="37">
        <v>27.1</v>
      </c>
      <c r="F507" s="37">
        <v>28.4</v>
      </c>
      <c r="G507" s="37">
        <v>29.3</v>
      </c>
      <c r="H507" s="37"/>
      <c r="I507" s="37">
        <v>28.6</v>
      </c>
      <c r="J507" s="38">
        <v>31.4</v>
      </c>
      <c r="K507" s="38">
        <v>29.1</v>
      </c>
      <c r="L507" s="38">
        <v>31.7</v>
      </c>
      <c r="M507" s="38">
        <v>30</v>
      </c>
      <c r="N507" s="48" t="s">
        <v>3649</v>
      </c>
      <c r="O507" s="48" t="s">
        <v>3649</v>
      </c>
      <c r="P507" s="37" t="s">
        <v>340</v>
      </c>
      <c r="Q507" s="172" t="s">
        <v>3550</v>
      </c>
    </row>
    <row r="508" spans="1:17" s="445" customFormat="1" ht="27.6" customHeight="1" x14ac:dyDescent="0.3">
      <c r="A508" s="197"/>
      <c r="B508" s="197"/>
      <c r="C508" s="173"/>
      <c r="D508" s="37">
        <v>21.7</v>
      </c>
      <c r="E508" s="37">
        <v>22.8</v>
      </c>
      <c r="F508" s="37">
        <v>24.8</v>
      </c>
      <c r="G508" s="37">
        <v>26.4</v>
      </c>
      <c r="H508" s="37"/>
      <c r="I508" s="37">
        <v>26.1</v>
      </c>
      <c r="J508" s="38">
        <v>26.2</v>
      </c>
      <c r="K508" s="38">
        <v>27.1</v>
      </c>
      <c r="L508" s="38">
        <v>29.5</v>
      </c>
      <c r="M508" s="38">
        <v>28.4</v>
      </c>
      <c r="N508" s="48" t="s">
        <v>3649</v>
      </c>
      <c r="O508" s="48" t="s">
        <v>3649</v>
      </c>
      <c r="P508" s="37" t="s">
        <v>342</v>
      </c>
      <c r="Q508" s="172"/>
    </row>
    <row r="509" spans="1:17" s="445" customFormat="1" ht="27.6" customHeight="1" x14ac:dyDescent="0.3">
      <c r="A509" s="197"/>
      <c r="B509" s="197"/>
      <c r="C509" s="173"/>
      <c r="D509" s="37">
        <v>36.700000000000003</v>
      </c>
      <c r="E509" s="37">
        <v>37.700000000000003</v>
      </c>
      <c r="F509" s="37">
        <v>37.700000000000003</v>
      </c>
      <c r="G509" s="38">
        <v>37</v>
      </c>
      <c r="H509" s="38"/>
      <c r="I509" s="38">
        <v>35</v>
      </c>
      <c r="J509" s="38">
        <v>47.5</v>
      </c>
      <c r="K509" s="38">
        <v>34.5</v>
      </c>
      <c r="L509" s="38">
        <v>37.799999999999997</v>
      </c>
      <c r="M509" s="38">
        <v>35.299999999999997</v>
      </c>
      <c r="N509" s="48" t="s">
        <v>3649</v>
      </c>
      <c r="O509" s="48" t="s">
        <v>3649</v>
      </c>
      <c r="P509" s="37" t="s">
        <v>343</v>
      </c>
      <c r="Q509" s="172"/>
    </row>
    <row r="510" spans="1:17" s="445" customFormat="1" ht="27.6" customHeight="1" x14ac:dyDescent="0.3">
      <c r="A510" s="197" t="s">
        <v>805</v>
      </c>
      <c r="B510" s="197" t="s">
        <v>516</v>
      </c>
      <c r="C510" s="173" t="s">
        <v>1154</v>
      </c>
      <c r="D510" s="37">
        <v>27.4</v>
      </c>
      <c r="E510" s="37">
        <v>33.700000000000003</v>
      </c>
      <c r="F510" s="37">
        <v>34.5</v>
      </c>
      <c r="G510" s="37">
        <v>43.3</v>
      </c>
      <c r="H510" s="37"/>
      <c r="I510" s="38">
        <v>45.8</v>
      </c>
      <c r="J510" s="38">
        <v>78.8</v>
      </c>
      <c r="K510" s="38">
        <v>93.6</v>
      </c>
      <c r="L510" s="38">
        <v>87</v>
      </c>
      <c r="M510" s="38">
        <v>81.7</v>
      </c>
      <c r="N510" s="48" t="s">
        <v>3649</v>
      </c>
      <c r="O510" s="48" t="s">
        <v>3649</v>
      </c>
      <c r="P510" s="37" t="s">
        <v>340</v>
      </c>
      <c r="Q510" s="172" t="s">
        <v>3651</v>
      </c>
    </row>
    <row r="511" spans="1:17" s="445" customFormat="1" ht="27.6" customHeight="1" x14ac:dyDescent="0.3">
      <c r="A511" s="197"/>
      <c r="B511" s="197"/>
      <c r="C511" s="173"/>
      <c r="D511" s="37">
        <v>14.9</v>
      </c>
      <c r="E511" s="37">
        <v>19.5</v>
      </c>
      <c r="F511" s="37">
        <v>19.600000000000001</v>
      </c>
      <c r="G511" s="37">
        <v>30.1</v>
      </c>
      <c r="H511" s="37"/>
      <c r="I511" s="38">
        <v>33.299999999999997</v>
      </c>
      <c r="J511" s="38">
        <v>73.599999999999994</v>
      </c>
      <c r="K511" s="38">
        <v>92</v>
      </c>
      <c r="L511" s="38">
        <v>83.7</v>
      </c>
      <c r="M511" s="38">
        <v>77.7</v>
      </c>
      <c r="N511" s="48" t="s">
        <v>3649</v>
      </c>
      <c r="O511" s="48" t="s">
        <v>3649</v>
      </c>
      <c r="P511" s="37" t="s">
        <v>342</v>
      </c>
      <c r="Q511" s="172"/>
    </row>
    <row r="512" spans="1:17" s="445" customFormat="1" ht="27.6" customHeight="1" x14ac:dyDescent="0.3">
      <c r="A512" s="197"/>
      <c r="B512" s="197"/>
      <c r="C512" s="173"/>
      <c r="D512" s="37">
        <v>57.7</v>
      </c>
      <c r="E512" s="37">
        <v>69.7</v>
      </c>
      <c r="F512" s="37">
        <v>72.8</v>
      </c>
      <c r="G512" s="37">
        <v>77.8</v>
      </c>
      <c r="H512" s="37"/>
      <c r="I512" s="38">
        <v>78.5</v>
      </c>
      <c r="J512" s="38">
        <v>94.8</v>
      </c>
      <c r="K512" s="38">
        <v>97.7</v>
      </c>
      <c r="L512" s="38">
        <v>96.6</v>
      </c>
      <c r="M512" s="38">
        <v>94.7</v>
      </c>
      <c r="N512" s="48" t="s">
        <v>3649</v>
      </c>
      <c r="O512" s="48" t="s">
        <v>3649</v>
      </c>
      <c r="P512" s="37" t="s">
        <v>343</v>
      </c>
      <c r="Q512" s="172"/>
    </row>
    <row r="513" spans="1:17" s="445" customFormat="1" ht="27.6" customHeight="1" x14ac:dyDescent="0.3">
      <c r="A513" s="197" t="s">
        <v>806</v>
      </c>
      <c r="B513" s="197" t="s">
        <v>1568</v>
      </c>
      <c r="C513" s="173"/>
      <c r="D513" s="40">
        <v>0.184</v>
      </c>
      <c r="E513" s="40">
        <v>0.16800000000000001</v>
      </c>
      <c r="F513" s="40"/>
      <c r="G513" s="40"/>
      <c r="H513" s="40"/>
      <c r="I513" s="40">
        <v>0.14899999999999999</v>
      </c>
      <c r="J513" s="40"/>
      <c r="K513" s="40"/>
      <c r="L513" s="455"/>
      <c r="M513" s="455"/>
      <c r="N513" s="455"/>
      <c r="O513" s="455"/>
      <c r="P513" s="37" t="s">
        <v>340</v>
      </c>
      <c r="Q513" s="172" t="s">
        <v>3347</v>
      </c>
    </row>
    <row r="514" spans="1:17" s="445" customFormat="1" ht="27.6" customHeight="1" x14ac:dyDescent="0.3">
      <c r="A514" s="197"/>
      <c r="B514" s="197"/>
      <c r="C514" s="173"/>
      <c r="D514" s="40">
        <v>0.111</v>
      </c>
      <c r="E514" s="40">
        <v>0.1</v>
      </c>
      <c r="F514" s="40"/>
      <c r="G514" s="40"/>
      <c r="H514" s="40"/>
      <c r="I514" s="40">
        <v>0.11600000000000001</v>
      </c>
      <c r="J514" s="40"/>
      <c r="K514" s="40"/>
      <c r="L514" s="455"/>
      <c r="M514" s="455"/>
      <c r="N514" s="455"/>
      <c r="O514" s="455"/>
      <c r="P514" s="37" t="s">
        <v>342</v>
      </c>
      <c r="Q514" s="172"/>
    </row>
    <row r="515" spans="1:17" s="445" customFormat="1" ht="27.6" customHeight="1" x14ac:dyDescent="0.3">
      <c r="A515" s="197"/>
      <c r="B515" s="197"/>
      <c r="C515" s="173"/>
      <c r="D515" s="40">
        <v>0.39400000000000002</v>
      </c>
      <c r="E515" s="40">
        <v>0.375</v>
      </c>
      <c r="F515" s="40"/>
      <c r="G515" s="40"/>
      <c r="H515" s="40"/>
      <c r="I515" s="40">
        <v>0.32</v>
      </c>
      <c r="J515" s="40"/>
      <c r="K515" s="40"/>
      <c r="L515" s="455"/>
      <c r="M515" s="455"/>
      <c r="N515" s="455"/>
      <c r="O515" s="455"/>
      <c r="P515" s="37" t="s">
        <v>343</v>
      </c>
      <c r="Q515" s="172"/>
    </row>
    <row r="516" spans="1:17" s="445" customFormat="1" ht="27.6" customHeight="1" x14ac:dyDescent="0.3">
      <c r="A516" s="16" t="s">
        <v>807</v>
      </c>
      <c r="B516" s="16" t="s">
        <v>517</v>
      </c>
      <c r="C516" s="37" t="s">
        <v>1154</v>
      </c>
      <c r="D516" s="36">
        <v>450000</v>
      </c>
      <c r="E516" s="36">
        <v>501681</v>
      </c>
      <c r="F516" s="36">
        <v>502972</v>
      </c>
      <c r="G516" s="36">
        <v>545508</v>
      </c>
      <c r="H516" s="36">
        <v>544202</v>
      </c>
      <c r="I516" s="36">
        <v>561349</v>
      </c>
      <c r="J516" s="36">
        <v>563386</v>
      </c>
      <c r="K516" s="36">
        <v>568599</v>
      </c>
      <c r="L516" s="36">
        <v>627924</v>
      </c>
      <c r="M516" s="36">
        <v>632612</v>
      </c>
      <c r="N516" s="36">
        <v>824351</v>
      </c>
      <c r="O516" s="36"/>
      <c r="P516" s="37" t="s">
        <v>339</v>
      </c>
      <c r="Q516" s="39" t="s">
        <v>3442</v>
      </c>
    </row>
    <row r="517" spans="1:17" s="445" customFormat="1" ht="27.6" customHeight="1" x14ac:dyDescent="0.3">
      <c r="A517" s="197" t="s">
        <v>808</v>
      </c>
      <c r="B517" s="197" t="s">
        <v>1161</v>
      </c>
      <c r="C517" s="173" t="s">
        <v>1154</v>
      </c>
      <c r="D517" s="48">
        <v>15.8</v>
      </c>
      <c r="E517" s="48">
        <v>27</v>
      </c>
      <c r="F517" s="48">
        <v>20.3</v>
      </c>
      <c r="G517" s="48">
        <v>22.4</v>
      </c>
      <c r="H517" s="48">
        <v>19.2</v>
      </c>
      <c r="I517" s="38">
        <v>18.3</v>
      </c>
      <c r="J517" s="48">
        <v>18.3</v>
      </c>
      <c r="K517" s="48">
        <v>18.7</v>
      </c>
      <c r="L517" s="56">
        <v>17.5</v>
      </c>
      <c r="M517" s="56">
        <v>20.2</v>
      </c>
      <c r="N517" s="56">
        <v>24.5</v>
      </c>
      <c r="O517" s="56"/>
      <c r="P517" s="37" t="s">
        <v>340</v>
      </c>
      <c r="Q517" s="172" t="s">
        <v>3519</v>
      </c>
    </row>
    <row r="518" spans="1:17" s="445" customFormat="1" ht="27.6" customHeight="1" x14ac:dyDescent="0.3">
      <c r="A518" s="197"/>
      <c r="B518" s="197"/>
      <c r="C518" s="173"/>
      <c r="D518" s="85">
        <v>6.1467507362229199</v>
      </c>
      <c r="E518" s="85">
        <v>26.9</v>
      </c>
      <c r="F518" s="85">
        <v>19</v>
      </c>
      <c r="G518" s="85">
        <v>19</v>
      </c>
      <c r="H518" s="85">
        <v>16.100000000000001</v>
      </c>
      <c r="I518" s="38">
        <v>11.9</v>
      </c>
      <c r="J518" s="476" t="s">
        <v>3155</v>
      </c>
      <c r="K518" s="48" t="s">
        <v>3155</v>
      </c>
      <c r="L518" s="477" t="s">
        <v>3207</v>
      </c>
      <c r="M518" s="477" t="s">
        <v>3207</v>
      </c>
      <c r="N518" s="477" t="s">
        <v>3207</v>
      </c>
      <c r="O518" s="477"/>
      <c r="P518" s="37" t="s">
        <v>342</v>
      </c>
      <c r="Q518" s="172"/>
    </row>
    <row r="519" spans="1:17" s="445" customFormat="1" ht="27.6" customHeight="1" x14ac:dyDescent="0.3">
      <c r="A519" s="197"/>
      <c r="B519" s="197"/>
      <c r="C519" s="173"/>
      <c r="D519" s="85">
        <v>39.824920772733478</v>
      </c>
      <c r="E519" s="85">
        <v>58.5</v>
      </c>
      <c r="F519" s="85">
        <v>41.8</v>
      </c>
      <c r="G519" s="85">
        <v>43.6</v>
      </c>
      <c r="H519" s="85">
        <v>44</v>
      </c>
      <c r="I519" s="38">
        <v>46.2</v>
      </c>
      <c r="J519" s="476" t="s">
        <v>3155</v>
      </c>
      <c r="K519" s="48" t="s">
        <v>3155</v>
      </c>
      <c r="L519" s="477" t="s">
        <v>3207</v>
      </c>
      <c r="M519" s="477" t="s">
        <v>3207</v>
      </c>
      <c r="N519" s="477" t="s">
        <v>3207</v>
      </c>
      <c r="O519" s="477"/>
      <c r="P519" s="37" t="s">
        <v>343</v>
      </c>
      <c r="Q519" s="172"/>
    </row>
    <row r="520" spans="1:17" s="445" customFormat="1" ht="27.6" customHeight="1" x14ac:dyDescent="0.3">
      <c r="A520" s="16" t="s">
        <v>809</v>
      </c>
      <c r="B520" s="16" t="s">
        <v>1055</v>
      </c>
      <c r="C520" s="37" t="s">
        <v>1154</v>
      </c>
      <c r="D520" s="40">
        <v>0.219</v>
      </c>
      <c r="E520" s="40">
        <v>0.223</v>
      </c>
      <c r="F520" s="40">
        <v>0.218</v>
      </c>
      <c r="G520" s="40">
        <v>0.21</v>
      </c>
      <c r="H520" s="40">
        <v>0.19500000000000001</v>
      </c>
      <c r="I520" s="40">
        <v>0.186</v>
      </c>
      <c r="J520" s="40">
        <v>0.16800000000000001</v>
      </c>
      <c r="K520" s="48">
        <v>18.8</v>
      </c>
      <c r="L520" s="48">
        <v>20</v>
      </c>
      <c r="M520" s="48">
        <v>19.2</v>
      </c>
      <c r="N520" s="48">
        <v>20.399999999999999</v>
      </c>
      <c r="O520" s="48">
        <v>18.8</v>
      </c>
      <c r="P520" s="37" t="s">
        <v>340</v>
      </c>
      <c r="Q520" s="39" t="s">
        <v>3652</v>
      </c>
    </row>
    <row r="521" spans="1:17" s="445" customFormat="1" ht="27.6" customHeight="1" x14ac:dyDescent="0.3">
      <c r="A521" s="16" t="s">
        <v>810</v>
      </c>
      <c r="B521" s="16" t="s">
        <v>1056</v>
      </c>
      <c r="C521" s="37" t="s">
        <v>1154</v>
      </c>
      <c r="D521" s="40">
        <v>0.495</v>
      </c>
      <c r="E521" s="40">
        <v>0.59899999999999998</v>
      </c>
      <c r="F521" s="40">
        <v>0.745</v>
      </c>
      <c r="G521" s="40">
        <v>0.80600000000000005</v>
      </c>
      <c r="H521" s="40">
        <v>0.84599999999999997</v>
      </c>
      <c r="I521" s="40">
        <v>0.86099999999999999</v>
      </c>
      <c r="J521" s="40">
        <v>0.55100000000000005</v>
      </c>
      <c r="K521" s="48">
        <v>80.099999999999994</v>
      </c>
      <c r="L521" s="48">
        <v>79.8</v>
      </c>
      <c r="M521" s="48">
        <v>81.2</v>
      </c>
      <c r="N521" s="48">
        <v>79.099999999999994</v>
      </c>
      <c r="O521" s="48">
        <v>62.3</v>
      </c>
      <c r="P521" s="37" t="s">
        <v>340</v>
      </c>
      <c r="Q521" s="39" t="s">
        <v>3653</v>
      </c>
    </row>
    <row r="522" spans="1:17" s="445" customFormat="1" ht="27.6" customHeight="1" x14ac:dyDescent="0.3">
      <c r="A522" s="16" t="s">
        <v>811</v>
      </c>
      <c r="B522" s="16" t="s">
        <v>1057</v>
      </c>
      <c r="C522" s="37" t="s">
        <v>1154</v>
      </c>
      <c r="D522" s="40">
        <v>0.221</v>
      </c>
      <c r="E522" s="40">
        <v>0.27100000000000002</v>
      </c>
      <c r="F522" s="40">
        <v>0.28699999999999998</v>
      </c>
      <c r="G522" s="40">
        <v>0.29599999999999999</v>
      </c>
      <c r="H522" s="40">
        <v>0.30299999999999999</v>
      </c>
      <c r="I522" s="40">
        <v>0.27900000000000003</v>
      </c>
      <c r="J522" s="48">
        <v>16.5</v>
      </c>
      <c r="K522" s="48">
        <v>23</v>
      </c>
      <c r="L522" s="48">
        <v>25.1</v>
      </c>
      <c r="M522" s="48">
        <v>29.9</v>
      </c>
      <c r="N522" s="48">
        <v>30.4</v>
      </c>
      <c r="O522" s="48">
        <v>20.2</v>
      </c>
      <c r="P522" s="37" t="s">
        <v>340</v>
      </c>
      <c r="Q522" s="39" t="s">
        <v>3654</v>
      </c>
    </row>
    <row r="523" spans="1:17" s="445" customFormat="1" ht="27.6" customHeight="1" x14ac:dyDescent="0.3">
      <c r="A523" s="16" t="s">
        <v>812</v>
      </c>
      <c r="B523" s="16" t="s">
        <v>1058</v>
      </c>
      <c r="C523" s="37" t="s">
        <v>1154</v>
      </c>
      <c r="D523" s="40">
        <v>0.47699999999999998</v>
      </c>
      <c r="E523" s="40">
        <v>0.40400000000000003</v>
      </c>
      <c r="F523" s="40">
        <v>0.55100000000000005</v>
      </c>
      <c r="G523" s="40">
        <v>0.53100000000000003</v>
      </c>
      <c r="H523" s="40">
        <v>0.49299999999999999</v>
      </c>
      <c r="I523" s="40">
        <v>0.49</v>
      </c>
      <c r="J523" s="40">
        <v>0.52100000000000002</v>
      </c>
      <c r="K523" s="48">
        <v>42.1</v>
      </c>
      <c r="L523" s="48">
        <v>52.5</v>
      </c>
      <c r="M523" s="48" t="s">
        <v>3649</v>
      </c>
      <c r="N523" s="48" t="s">
        <v>3649</v>
      </c>
      <c r="O523" s="48" t="s">
        <v>3649</v>
      </c>
      <c r="P523" s="37" t="s">
        <v>340</v>
      </c>
      <c r="Q523" s="39" t="s">
        <v>3655</v>
      </c>
    </row>
    <row r="524" spans="1:17" s="445" customFormat="1" ht="27.6" customHeight="1" x14ac:dyDescent="0.3">
      <c r="A524" s="16" t="s">
        <v>813</v>
      </c>
      <c r="B524" s="16" t="s">
        <v>518</v>
      </c>
      <c r="C524" s="37" t="s">
        <v>1154</v>
      </c>
      <c r="D524" s="36">
        <v>836936</v>
      </c>
      <c r="E524" s="36">
        <v>817444</v>
      </c>
      <c r="F524" s="36">
        <v>772120</v>
      </c>
      <c r="G524" s="36">
        <v>763367</v>
      </c>
      <c r="H524" s="36">
        <v>730206</v>
      </c>
      <c r="I524" s="36">
        <v>747540</v>
      </c>
      <c r="J524" s="36">
        <v>698206</v>
      </c>
      <c r="K524" s="36">
        <v>692075</v>
      </c>
      <c r="L524" s="36">
        <v>722565</v>
      </c>
      <c r="M524" s="36">
        <v>762173</v>
      </c>
      <c r="N524" s="36">
        <v>818651</v>
      </c>
      <c r="O524" s="36"/>
      <c r="P524" s="37" t="s">
        <v>339</v>
      </c>
      <c r="Q524" s="39" t="s">
        <v>3442</v>
      </c>
    </row>
    <row r="525" spans="1:17" s="445" customFormat="1" ht="27.6" customHeight="1" x14ac:dyDescent="0.3">
      <c r="A525" s="16" t="s">
        <v>814</v>
      </c>
      <c r="B525" s="16" t="s">
        <v>519</v>
      </c>
      <c r="C525" s="37" t="s">
        <v>1154</v>
      </c>
      <c r="D525" s="36">
        <v>758421</v>
      </c>
      <c r="E525" s="36">
        <v>771970</v>
      </c>
      <c r="F525" s="36">
        <v>668030</v>
      </c>
      <c r="G525" s="36">
        <v>693504</v>
      </c>
      <c r="H525" s="36">
        <v>693980</v>
      </c>
      <c r="I525" s="36">
        <v>678810</v>
      </c>
      <c r="J525" s="36">
        <v>695390</v>
      </c>
      <c r="K525" s="36">
        <v>656656</v>
      </c>
      <c r="L525" s="36">
        <v>669035</v>
      </c>
      <c r="M525" s="36">
        <v>718752</v>
      </c>
      <c r="N525" s="36">
        <v>758922</v>
      </c>
      <c r="O525" s="36"/>
      <c r="P525" s="37" t="s">
        <v>339</v>
      </c>
      <c r="Q525" s="39" t="s">
        <v>3442</v>
      </c>
    </row>
    <row r="526" spans="1:17" s="445" customFormat="1" ht="27.6" customHeight="1" x14ac:dyDescent="0.3">
      <c r="A526" s="172" t="s">
        <v>354</v>
      </c>
      <c r="B526" s="172"/>
      <c r="C526" s="172"/>
      <c r="D526" s="172"/>
      <c r="E526" s="172"/>
      <c r="F526" s="172"/>
      <c r="G526" s="172"/>
      <c r="H526" s="172"/>
      <c r="I526" s="172"/>
      <c r="J526" s="172"/>
      <c r="K526" s="172"/>
      <c r="L526" s="172"/>
      <c r="M526" s="172"/>
      <c r="N526" s="172"/>
      <c r="O526" s="172"/>
      <c r="P526" s="172"/>
      <c r="Q526" s="172"/>
    </row>
    <row r="527" spans="1:17" s="445" customFormat="1" ht="27.6" customHeight="1" x14ac:dyDescent="0.3">
      <c r="A527" s="176" t="s">
        <v>3688</v>
      </c>
      <c r="B527" s="176"/>
      <c r="C527" s="176"/>
      <c r="D527" s="176"/>
      <c r="E527" s="176"/>
      <c r="F527" s="176"/>
      <c r="G527" s="176"/>
      <c r="H527" s="176"/>
      <c r="I527" s="176"/>
      <c r="J527" s="176"/>
      <c r="K527" s="176"/>
      <c r="L527" s="176"/>
      <c r="M527" s="176"/>
      <c r="N527" s="176"/>
      <c r="O527" s="176"/>
      <c r="P527" s="176"/>
      <c r="Q527" s="176"/>
    </row>
    <row r="528" spans="1:17" s="445" customFormat="1" ht="27.6" customHeight="1" x14ac:dyDescent="0.3">
      <c r="A528" s="197" t="s">
        <v>3910</v>
      </c>
      <c r="B528" s="197" t="s">
        <v>3911</v>
      </c>
      <c r="C528" s="39"/>
      <c r="D528" s="39"/>
      <c r="E528" s="39"/>
      <c r="F528" s="39"/>
      <c r="G528" s="39"/>
      <c r="H528" s="39"/>
      <c r="I528" s="39"/>
      <c r="J528" s="39"/>
      <c r="K528" s="48">
        <v>51</v>
      </c>
      <c r="L528" s="39"/>
      <c r="M528" s="37" t="s">
        <v>3912</v>
      </c>
      <c r="N528" s="39"/>
      <c r="O528" s="39"/>
      <c r="P528" s="37" t="s">
        <v>3914</v>
      </c>
      <c r="Q528" s="172" t="s">
        <v>3915</v>
      </c>
    </row>
    <row r="529" spans="1:17" s="445" customFormat="1" ht="27.6" customHeight="1" x14ac:dyDescent="0.3">
      <c r="A529" s="197"/>
      <c r="B529" s="197"/>
      <c r="C529" s="39"/>
      <c r="D529" s="39"/>
      <c r="E529" s="39"/>
      <c r="F529" s="39"/>
      <c r="G529" s="39"/>
      <c r="H529" s="39"/>
      <c r="I529" s="39"/>
      <c r="J529" s="39"/>
      <c r="K529" s="48">
        <v>3.5</v>
      </c>
      <c r="L529" s="39"/>
      <c r="M529" s="37" t="s">
        <v>3913</v>
      </c>
      <c r="N529" s="39"/>
      <c r="O529" s="39"/>
      <c r="P529" s="37" t="s">
        <v>3916</v>
      </c>
      <c r="Q529" s="172"/>
    </row>
    <row r="530" spans="1:17" s="445" customFormat="1" ht="27.6" customHeight="1" x14ac:dyDescent="0.3">
      <c r="A530" s="197"/>
      <c r="B530" s="197"/>
      <c r="C530" s="39"/>
      <c r="D530" s="39"/>
      <c r="E530" s="39"/>
      <c r="F530" s="39"/>
      <c r="G530" s="39"/>
      <c r="H530" s="39"/>
      <c r="I530" s="39"/>
      <c r="J530" s="39"/>
      <c r="K530" s="48">
        <v>47.5</v>
      </c>
      <c r="L530" s="39"/>
      <c r="M530" s="37">
        <v>47.3</v>
      </c>
      <c r="N530" s="39"/>
      <c r="O530" s="39"/>
      <c r="P530" s="37" t="s">
        <v>3917</v>
      </c>
      <c r="Q530" s="172"/>
    </row>
    <row r="531" spans="1:17" s="445" customFormat="1" ht="27.6" customHeight="1" x14ac:dyDescent="0.3">
      <c r="A531" s="197"/>
      <c r="B531" s="197"/>
      <c r="C531" s="39"/>
      <c r="D531" s="39"/>
      <c r="E531" s="39"/>
      <c r="F531" s="39"/>
      <c r="G531" s="39"/>
      <c r="H531" s="39"/>
      <c r="I531" s="39"/>
      <c r="J531" s="39"/>
      <c r="K531" s="48">
        <v>47.1</v>
      </c>
      <c r="L531" s="39"/>
      <c r="M531" s="37">
        <v>46.1</v>
      </c>
      <c r="N531" s="39"/>
      <c r="O531" s="39"/>
      <c r="P531" s="37" t="s">
        <v>3918</v>
      </c>
      <c r="Q531" s="172"/>
    </row>
    <row r="532" spans="1:17" s="445" customFormat="1" ht="27.6" customHeight="1" x14ac:dyDescent="0.3">
      <c r="A532" s="197"/>
      <c r="B532" s="197"/>
      <c r="C532" s="39"/>
      <c r="D532" s="39"/>
      <c r="E532" s="39"/>
      <c r="F532" s="39"/>
      <c r="G532" s="39"/>
      <c r="H532" s="39"/>
      <c r="I532" s="39"/>
      <c r="J532" s="39"/>
      <c r="K532" s="48">
        <v>61.9</v>
      </c>
      <c r="L532" s="39"/>
      <c r="M532" s="37">
        <v>66.8</v>
      </c>
      <c r="N532" s="39"/>
      <c r="O532" s="39"/>
      <c r="P532" s="37" t="s">
        <v>343</v>
      </c>
      <c r="Q532" s="172"/>
    </row>
    <row r="533" spans="1:17" s="445" customFormat="1" ht="27.6" customHeight="1" x14ac:dyDescent="0.3">
      <c r="A533" s="197"/>
      <c r="B533" s="197"/>
      <c r="C533" s="39"/>
      <c r="D533" s="39"/>
      <c r="E533" s="39"/>
      <c r="F533" s="39"/>
      <c r="G533" s="39"/>
      <c r="H533" s="39"/>
      <c r="I533" s="39"/>
      <c r="J533" s="39"/>
      <c r="K533" s="48">
        <v>60.3</v>
      </c>
      <c r="L533" s="39"/>
      <c r="M533" s="37">
        <v>55.3</v>
      </c>
      <c r="N533" s="39"/>
      <c r="O533" s="39"/>
      <c r="P533" s="37" t="s">
        <v>3919</v>
      </c>
      <c r="Q533" s="172"/>
    </row>
    <row r="534" spans="1:17" s="445" customFormat="1" ht="27.6" customHeight="1" x14ac:dyDescent="0.3">
      <c r="A534" s="197"/>
      <c r="B534" s="197"/>
      <c r="C534" s="39"/>
      <c r="D534" s="39"/>
      <c r="E534" s="39"/>
      <c r="F534" s="39"/>
      <c r="G534" s="39"/>
      <c r="H534" s="39"/>
      <c r="I534" s="39"/>
      <c r="J534" s="39"/>
      <c r="K534" s="48">
        <v>54</v>
      </c>
      <c r="L534" s="39"/>
      <c r="M534" s="37">
        <v>46.9</v>
      </c>
      <c r="N534" s="39"/>
      <c r="O534" s="39"/>
      <c r="P534" s="37" t="s">
        <v>3920</v>
      </c>
      <c r="Q534" s="172"/>
    </row>
    <row r="535" spans="1:17" s="445" customFormat="1" ht="27.6" customHeight="1" x14ac:dyDescent="0.3">
      <c r="A535" s="197"/>
      <c r="B535" s="197"/>
      <c r="C535" s="39"/>
      <c r="D535" s="39"/>
      <c r="E535" s="39"/>
      <c r="F535" s="39"/>
      <c r="G535" s="39"/>
      <c r="H535" s="39"/>
      <c r="I535" s="39"/>
      <c r="J535" s="39"/>
      <c r="K535" s="48">
        <v>68.8</v>
      </c>
      <c r="L535" s="39"/>
      <c r="M535" s="37">
        <v>64.400000000000006</v>
      </c>
      <c r="N535" s="39"/>
      <c r="O535" s="39"/>
      <c r="P535" s="37" t="s">
        <v>3921</v>
      </c>
      <c r="Q535" s="172"/>
    </row>
    <row r="536" spans="1:17" s="445" customFormat="1" ht="27.6" customHeight="1" x14ac:dyDescent="0.3">
      <c r="A536" s="197"/>
      <c r="B536" s="197"/>
      <c r="C536" s="39"/>
      <c r="D536" s="39"/>
      <c r="E536" s="39"/>
      <c r="F536" s="39"/>
      <c r="G536" s="39"/>
      <c r="H536" s="39"/>
      <c r="I536" s="39"/>
      <c r="J536" s="39"/>
      <c r="K536" s="48">
        <v>47</v>
      </c>
      <c r="L536" s="39"/>
      <c r="M536" s="37">
        <v>49.6</v>
      </c>
      <c r="N536" s="39"/>
      <c r="O536" s="39"/>
      <c r="P536" s="37" t="s">
        <v>3922</v>
      </c>
      <c r="Q536" s="172"/>
    </row>
    <row r="537" spans="1:17" s="445" customFormat="1" ht="27.6" customHeight="1" x14ac:dyDescent="0.3">
      <c r="A537" s="177" t="s">
        <v>520</v>
      </c>
      <c r="B537" s="177"/>
      <c r="C537" s="177"/>
      <c r="D537" s="177"/>
      <c r="E537" s="177"/>
      <c r="F537" s="177"/>
      <c r="G537" s="177"/>
      <c r="H537" s="177"/>
      <c r="I537" s="177"/>
      <c r="J537" s="177"/>
      <c r="K537" s="177"/>
      <c r="L537" s="177"/>
      <c r="M537" s="177"/>
      <c r="N537" s="177"/>
      <c r="O537" s="177"/>
      <c r="P537" s="177"/>
      <c r="Q537" s="177"/>
    </row>
    <row r="538" spans="1:17" s="445" customFormat="1" ht="27.6" customHeight="1" x14ac:dyDescent="0.3">
      <c r="A538" s="196" t="s">
        <v>1205</v>
      </c>
      <c r="B538" s="196"/>
      <c r="C538" s="196"/>
      <c r="D538" s="196"/>
      <c r="E538" s="196"/>
      <c r="F538" s="196"/>
      <c r="G538" s="196"/>
      <c r="H538" s="196"/>
      <c r="I538" s="196"/>
      <c r="J538" s="196"/>
      <c r="K538" s="196"/>
      <c r="L538" s="196"/>
      <c r="M538" s="196"/>
      <c r="N538" s="196"/>
      <c r="O538" s="196"/>
      <c r="P538" s="196"/>
      <c r="Q538" s="196"/>
    </row>
    <row r="539" spans="1:17" s="449" customFormat="1" ht="27.6" customHeight="1" x14ac:dyDescent="0.3">
      <c r="A539" s="176" t="s">
        <v>3689</v>
      </c>
      <c r="B539" s="176"/>
      <c r="C539" s="176"/>
      <c r="D539" s="176"/>
      <c r="E539" s="176"/>
      <c r="F539" s="176"/>
      <c r="G539" s="176"/>
      <c r="H539" s="176"/>
      <c r="I539" s="176"/>
      <c r="J539" s="176"/>
      <c r="K539" s="176"/>
      <c r="L539" s="176"/>
      <c r="M539" s="176"/>
      <c r="N539" s="176"/>
      <c r="O539" s="176"/>
      <c r="P539" s="176"/>
      <c r="Q539" s="176"/>
    </row>
    <row r="540" spans="1:17" s="449" customFormat="1" ht="27.6" customHeight="1" x14ac:dyDescent="0.3">
      <c r="A540" s="197" t="s">
        <v>815</v>
      </c>
      <c r="B540" s="197" t="s">
        <v>1253</v>
      </c>
      <c r="C540" s="172" t="s">
        <v>1298</v>
      </c>
      <c r="D540" s="82">
        <v>8794</v>
      </c>
      <c r="E540" s="82">
        <v>11568</v>
      </c>
      <c r="F540" s="82">
        <v>13185</v>
      </c>
      <c r="G540" s="82">
        <v>17861</v>
      </c>
      <c r="H540" s="82">
        <v>23958</v>
      </c>
      <c r="I540" s="82">
        <v>31716</v>
      </c>
      <c r="J540" s="82">
        <v>19483</v>
      </c>
      <c r="K540" s="36">
        <v>27051</v>
      </c>
      <c r="L540" s="63">
        <v>26510</v>
      </c>
      <c r="M540" s="63">
        <v>30892</v>
      </c>
      <c r="N540" s="63">
        <v>32629</v>
      </c>
      <c r="O540" s="63">
        <v>11101</v>
      </c>
      <c r="P540" s="37" t="s">
        <v>1515</v>
      </c>
      <c r="Q540" s="172" t="s">
        <v>3524</v>
      </c>
    </row>
    <row r="541" spans="1:17" s="449" customFormat="1" ht="27.6" customHeight="1" x14ac:dyDescent="0.3">
      <c r="A541" s="197"/>
      <c r="B541" s="197"/>
      <c r="C541" s="172"/>
      <c r="D541" s="82">
        <v>6785</v>
      </c>
      <c r="E541" s="82">
        <v>8078</v>
      </c>
      <c r="F541" s="82">
        <v>9854</v>
      </c>
      <c r="G541" s="82">
        <v>12820</v>
      </c>
      <c r="H541" s="82">
        <v>17851</v>
      </c>
      <c r="I541" s="82">
        <v>23849</v>
      </c>
      <c r="J541" s="82">
        <v>16178</v>
      </c>
      <c r="K541" s="36">
        <v>25053</v>
      </c>
      <c r="L541" s="63">
        <v>27634</v>
      </c>
      <c r="M541" s="63">
        <v>30221</v>
      </c>
      <c r="N541" s="63">
        <v>30860</v>
      </c>
      <c r="O541" s="63">
        <v>9605</v>
      </c>
      <c r="P541" s="37" t="s">
        <v>3342</v>
      </c>
      <c r="Q541" s="172"/>
    </row>
    <row r="542" spans="1:17" s="449" customFormat="1" ht="27.6" customHeight="1" x14ac:dyDescent="0.3">
      <c r="A542" s="197"/>
      <c r="B542" s="197"/>
      <c r="C542" s="172"/>
      <c r="D542" s="82">
        <v>5267</v>
      </c>
      <c r="E542" s="82">
        <v>6766</v>
      </c>
      <c r="F542" s="82">
        <v>7628</v>
      </c>
      <c r="G542" s="82">
        <v>10770</v>
      </c>
      <c r="H542" s="82">
        <v>14729</v>
      </c>
      <c r="I542" s="82">
        <v>19518</v>
      </c>
      <c r="J542" s="82">
        <v>11861</v>
      </c>
      <c r="K542" s="36">
        <v>16155</v>
      </c>
      <c r="L542" s="63">
        <v>15091</v>
      </c>
      <c r="M542" s="63">
        <v>17951</v>
      </c>
      <c r="N542" s="63">
        <v>19597</v>
      </c>
      <c r="O542" s="63">
        <v>6646</v>
      </c>
      <c r="P542" s="37" t="s">
        <v>661</v>
      </c>
      <c r="Q542" s="172"/>
    </row>
    <row r="543" spans="1:17" s="445" customFormat="1" ht="27.6" customHeight="1" x14ac:dyDescent="0.3">
      <c r="A543" s="197"/>
      <c r="B543" s="197"/>
      <c r="C543" s="172"/>
      <c r="D543" s="82">
        <v>10312</v>
      </c>
      <c r="E543" s="82">
        <v>12880</v>
      </c>
      <c r="F543" s="82">
        <v>15411</v>
      </c>
      <c r="G543" s="82">
        <v>19911</v>
      </c>
      <c r="H543" s="82">
        <v>27080</v>
      </c>
      <c r="I543" s="82">
        <v>36047</v>
      </c>
      <c r="J543" s="82">
        <v>23800</v>
      </c>
      <c r="K543" s="36">
        <v>35949</v>
      </c>
      <c r="L543" s="63">
        <v>39053</v>
      </c>
      <c r="M543" s="63">
        <v>43162</v>
      </c>
      <c r="N543" s="63">
        <v>43892</v>
      </c>
      <c r="O543" s="63">
        <v>14060</v>
      </c>
      <c r="P543" s="37" t="s">
        <v>662</v>
      </c>
      <c r="Q543" s="172"/>
    </row>
    <row r="544" spans="1:17" s="445" customFormat="1" ht="27.6" customHeight="1" x14ac:dyDescent="0.3">
      <c r="A544" s="197" t="s">
        <v>816</v>
      </c>
      <c r="B544" s="197" t="s">
        <v>1522</v>
      </c>
      <c r="C544" s="173"/>
      <c r="D544" s="84">
        <v>6494</v>
      </c>
      <c r="E544" s="84">
        <v>8044</v>
      </c>
      <c r="F544" s="84">
        <v>9270</v>
      </c>
      <c r="G544" s="84">
        <v>13830</v>
      </c>
      <c r="H544" s="84">
        <v>18911</v>
      </c>
      <c r="I544" s="84">
        <v>25214</v>
      </c>
      <c r="J544" s="82">
        <v>15447</v>
      </c>
      <c r="K544" s="36">
        <v>20556</v>
      </c>
      <c r="L544" s="36">
        <v>19262</v>
      </c>
      <c r="M544" s="478">
        <v>22331</v>
      </c>
      <c r="N544" s="478">
        <v>23771</v>
      </c>
      <c r="O544" s="478">
        <v>8562</v>
      </c>
      <c r="P544" s="37" t="s">
        <v>1520</v>
      </c>
      <c r="Q544" s="172" t="s">
        <v>3520</v>
      </c>
    </row>
    <row r="545" spans="1:17" s="445" customFormat="1" ht="27.6" customHeight="1" x14ac:dyDescent="0.3">
      <c r="A545" s="197"/>
      <c r="B545" s="197"/>
      <c r="C545" s="173"/>
      <c r="D545" s="84">
        <v>4603</v>
      </c>
      <c r="E545" s="84">
        <v>6678</v>
      </c>
      <c r="F545" s="84">
        <v>7867</v>
      </c>
      <c r="G545" s="84">
        <v>10142</v>
      </c>
      <c r="H545" s="84">
        <v>13752</v>
      </c>
      <c r="I545" s="84">
        <v>17631</v>
      </c>
      <c r="J545" s="82">
        <v>10475</v>
      </c>
      <c r="K545" s="36">
        <v>15636</v>
      </c>
      <c r="L545" s="36">
        <v>14716</v>
      </c>
      <c r="M545" s="478">
        <v>16567</v>
      </c>
      <c r="N545" s="478">
        <v>16638</v>
      </c>
      <c r="O545" s="478">
        <v>5385</v>
      </c>
      <c r="P545" s="37" t="s">
        <v>1521</v>
      </c>
      <c r="Q545" s="172"/>
    </row>
    <row r="546" spans="1:17" s="445" customFormat="1" ht="27.6" customHeight="1" x14ac:dyDescent="0.3">
      <c r="A546" s="16" t="s">
        <v>817</v>
      </c>
      <c r="B546" s="16" t="s">
        <v>521</v>
      </c>
      <c r="C546" s="37"/>
      <c r="D546" s="84">
        <v>1851</v>
      </c>
      <c r="E546" s="84">
        <v>2111</v>
      </c>
      <c r="F546" s="84">
        <v>2410</v>
      </c>
      <c r="G546" s="84">
        <v>2587</v>
      </c>
      <c r="H546" s="84">
        <v>3448</v>
      </c>
      <c r="I546" s="84">
        <v>4483</v>
      </c>
      <c r="J546" s="82">
        <v>3575</v>
      </c>
      <c r="K546" s="36">
        <v>5191</v>
      </c>
      <c r="L546" s="36">
        <v>6042</v>
      </c>
      <c r="M546" s="478">
        <v>6760</v>
      </c>
      <c r="N546" s="63">
        <v>7235</v>
      </c>
      <c r="O546" s="478">
        <v>2152</v>
      </c>
      <c r="P546" s="37" t="s">
        <v>339</v>
      </c>
      <c r="Q546" s="39" t="s">
        <v>3520</v>
      </c>
    </row>
    <row r="547" spans="1:17" s="445" customFormat="1" ht="27.6" customHeight="1" x14ac:dyDescent="0.3">
      <c r="A547" s="197" t="s">
        <v>3690</v>
      </c>
      <c r="B547" s="197" t="s">
        <v>1519</v>
      </c>
      <c r="C547" s="37"/>
      <c r="D547" s="37">
        <v>212</v>
      </c>
      <c r="E547" s="37">
        <v>476</v>
      </c>
      <c r="F547" s="37">
        <v>539</v>
      </c>
      <c r="G547" s="37">
        <v>725</v>
      </c>
      <c r="H547" s="37">
        <v>734</v>
      </c>
      <c r="I547" s="47">
        <v>509</v>
      </c>
      <c r="J547" s="37">
        <v>372</v>
      </c>
      <c r="K547" s="37">
        <v>535</v>
      </c>
      <c r="L547" s="37">
        <v>631</v>
      </c>
      <c r="M547" s="37">
        <v>583</v>
      </c>
      <c r="N547" s="37">
        <v>669</v>
      </c>
      <c r="O547" s="478"/>
      <c r="P547" s="37" t="s">
        <v>1394</v>
      </c>
      <c r="Q547" s="172" t="s">
        <v>3552</v>
      </c>
    </row>
    <row r="548" spans="1:17" s="445" customFormat="1" ht="27.6" customHeight="1" x14ac:dyDescent="0.3">
      <c r="A548" s="197"/>
      <c r="B548" s="197"/>
      <c r="C548" s="37"/>
      <c r="D548" s="37"/>
      <c r="E548" s="37"/>
      <c r="F548" s="37">
        <v>40</v>
      </c>
      <c r="G548" s="37">
        <v>130</v>
      </c>
      <c r="H548" s="47">
        <v>79</v>
      </c>
      <c r="I548" s="47">
        <v>67</v>
      </c>
      <c r="J548" s="37">
        <v>52</v>
      </c>
      <c r="K548" s="37">
        <v>109</v>
      </c>
      <c r="L548" s="464">
        <v>92.756999999999991</v>
      </c>
      <c r="M548" s="464">
        <v>33.814</v>
      </c>
      <c r="N548" s="464">
        <v>72.25200000000001</v>
      </c>
      <c r="O548" s="478"/>
      <c r="P548" s="37" t="s">
        <v>1395</v>
      </c>
      <c r="Q548" s="172"/>
    </row>
    <row r="549" spans="1:17" s="445" customFormat="1" ht="27.6" customHeight="1" x14ac:dyDescent="0.3">
      <c r="A549" s="197"/>
      <c r="B549" s="197"/>
      <c r="C549" s="37"/>
      <c r="D549" s="37"/>
      <c r="E549" s="37"/>
      <c r="F549" s="37">
        <v>499</v>
      </c>
      <c r="G549" s="37">
        <v>595</v>
      </c>
      <c r="H549" s="47">
        <v>655</v>
      </c>
      <c r="I549" s="47">
        <v>442</v>
      </c>
      <c r="J549" s="37">
        <v>320</v>
      </c>
      <c r="K549" s="37">
        <v>426</v>
      </c>
      <c r="L549" s="464">
        <v>538.24299999999994</v>
      </c>
      <c r="M549" s="464">
        <v>549.18600000000004</v>
      </c>
      <c r="N549" s="464">
        <v>596.74800000000005</v>
      </c>
      <c r="O549" s="478"/>
      <c r="P549" s="37" t="s">
        <v>1396</v>
      </c>
      <c r="Q549" s="172"/>
    </row>
    <row r="550" spans="1:17" s="445" customFormat="1" ht="27.6" customHeight="1" x14ac:dyDescent="0.3">
      <c r="A550" s="197"/>
      <c r="B550" s="197"/>
      <c r="C550" s="37"/>
      <c r="D550" s="37"/>
      <c r="E550" s="37"/>
      <c r="F550" s="37">
        <v>29</v>
      </c>
      <c r="G550" s="37">
        <v>92</v>
      </c>
      <c r="H550" s="47">
        <v>33</v>
      </c>
      <c r="I550" s="47">
        <v>37</v>
      </c>
      <c r="J550" s="37">
        <v>36</v>
      </c>
      <c r="K550" s="37">
        <v>43</v>
      </c>
      <c r="L550" s="464" t="s">
        <v>3553</v>
      </c>
      <c r="M550" s="464" t="s">
        <v>3553</v>
      </c>
      <c r="N550" s="464" t="s">
        <v>3553</v>
      </c>
      <c r="O550" s="478"/>
      <c r="P550" s="37" t="s">
        <v>1517</v>
      </c>
      <c r="Q550" s="172"/>
    </row>
    <row r="551" spans="1:17" s="445" customFormat="1" ht="27.6" customHeight="1" x14ac:dyDescent="0.3">
      <c r="A551" s="197"/>
      <c r="B551" s="197"/>
      <c r="C551" s="37"/>
      <c r="D551" s="82"/>
      <c r="E551" s="82"/>
      <c r="F551" s="37">
        <v>193</v>
      </c>
      <c r="G551" s="37">
        <v>193</v>
      </c>
      <c r="H551" s="47">
        <v>213</v>
      </c>
      <c r="I551" s="47">
        <v>165</v>
      </c>
      <c r="J551" s="37">
        <v>119</v>
      </c>
      <c r="K551" s="37">
        <v>103</v>
      </c>
      <c r="L551" s="464" t="s">
        <v>3553</v>
      </c>
      <c r="M551" s="464" t="s">
        <v>3553</v>
      </c>
      <c r="N551" s="464" t="s">
        <v>3553</v>
      </c>
      <c r="O551" s="478"/>
      <c r="P551" s="37" t="s">
        <v>1518</v>
      </c>
      <c r="Q551" s="172"/>
    </row>
    <row r="552" spans="1:17" s="445" customFormat="1" ht="27.6" customHeight="1" x14ac:dyDescent="0.3">
      <c r="A552" s="16" t="s">
        <v>818</v>
      </c>
      <c r="B552" s="16" t="s">
        <v>522</v>
      </c>
      <c r="C552" s="37"/>
      <c r="D552" s="37">
        <v>229</v>
      </c>
      <c r="E552" s="37"/>
      <c r="F552" s="37"/>
      <c r="G552" s="37"/>
      <c r="H552" s="37"/>
      <c r="I552" s="37"/>
      <c r="J552" s="37"/>
      <c r="K552" s="37"/>
      <c r="L552" s="319"/>
      <c r="M552" s="319"/>
      <c r="N552" s="319"/>
      <c r="O552" s="478"/>
      <c r="P552" s="37" t="s">
        <v>339</v>
      </c>
      <c r="Q552" s="39" t="s">
        <v>3166</v>
      </c>
    </row>
    <row r="553" spans="1:17" s="445" customFormat="1" ht="27.6" customHeight="1" x14ac:dyDescent="0.3">
      <c r="A553" s="16" t="s">
        <v>819</v>
      </c>
      <c r="B553" s="16" t="s">
        <v>1528</v>
      </c>
      <c r="C553" s="37"/>
      <c r="D553" s="82">
        <f>2029+207</f>
        <v>2236</v>
      </c>
      <c r="E553" s="82">
        <v>5871</v>
      </c>
      <c r="F553" s="82">
        <v>11160</v>
      </c>
      <c r="G553" s="82">
        <v>16713</v>
      </c>
      <c r="H553" s="82">
        <v>26098</v>
      </c>
      <c r="I553" s="82">
        <v>39113</v>
      </c>
      <c r="J553" s="82">
        <v>39869</v>
      </c>
      <c r="K553" s="82">
        <v>40639</v>
      </c>
      <c r="L553" s="36">
        <v>52653</v>
      </c>
      <c r="M553" s="36">
        <v>72415</v>
      </c>
      <c r="N553" s="36">
        <v>92099</v>
      </c>
      <c r="O553" s="478"/>
      <c r="P553" s="37" t="s">
        <v>339</v>
      </c>
      <c r="Q553" s="39" t="s">
        <v>3450</v>
      </c>
    </row>
    <row r="554" spans="1:17" s="445" customFormat="1" ht="27.6" customHeight="1" x14ac:dyDescent="0.3">
      <c r="A554" s="197" t="s">
        <v>820</v>
      </c>
      <c r="B554" s="197" t="s">
        <v>1071</v>
      </c>
      <c r="C554" s="172" t="s">
        <v>1299</v>
      </c>
      <c r="D554" s="82">
        <v>50485</v>
      </c>
      <c r="E554" s="82">
        <v>58429</v>
      </c>
      <c r="F554" s="82">
        <v>70510</v>
      </c>
      <c r="G554" s="82">
        <v>95317</v>
      </c>
      <c r="H554" s="82">
        <v>133697</v>
      </c>
      <c r="I554" s="84">
        <v>181885</v>
      </c>
      <c r="J554" s="82">
        <v>114495</v>
      </c>
      <c r="K554" s="82">
        <v>163797</v>
      </c>
      <c r="L554" s="84">
        <v>154202</v>
      </c>
      <c r="M554" s="478">
        <v>166313</v>
      </c>
      <c r="N554" s="63">
        <v>168492</v>
      </c>
      <c r="O554" s="478">
        <v>57516</v>
      </c>
      <c r="P554" s="37" t="s">
        <v>339</v>
      </c>
      <c r="Q554" s="172" t="s">
        <v>3520</v>
      </c>
    </row>
    <row r="555" spans="1:17" s="445" customFormat="1" ht="27.6" customHeight="1" x14ac:dyDescent="0.3">
      <c r="A555" s="197"/>
      <c r="B555" s="197"/>
      <c r="C555" s="172"/>
      <c r="D555" s="37" t="s">
        <v>1523</v>
      </c>
      <c r="E555" s="37" t="s">
        <v>1525</v>
      </c>
      <c r="F555" s="37" t="s">
        <v>1526</v>
      </c>
      <c r="G555" s="37" t="s">
        <v>1524</v>
      </c>
      <c r="H555" s="37" t="s">
        <v>1527</v>
      </c>
      <c r="I555" s="37" t="s">
        <v>3136</v>
      </c>
      <c r="J555" s="37" t="s">
        <v>3253</v>
      </c>
      <c r="K555" s="37" t="s">
        <v>3260</v>
      </c>
      <c r="L555" s="36" t="s">
        <v>3335</v>
      </c>
      <c r="M555" s="479" t="s">
        <v>3366</v>
      </c>
      <c r="N555" s="479" t="s">
        <v>3521</v>
      </c>
      <c r="O555" s="480" t="s">
        <v>3522</v>
      </c>
      <c r="P555" s="37" t="s">
        <v>1397</v>
      </c>
      <c r="Q555" s="172"/>
    </row>
    <row r="556" spans="1:17" s="445" customFormat="1" ht="27.6" customHeight="1" x14ac:dyDescent="0.3">
      <c r="A556" s="197"/>
      <c r="B556" s="197"/>
      <c r="C556" s="172"/>
      <c r="D556" s="41">
        <v>0.66200000000000003</v>
      </c>
      <c r="E556" s="41">
        <v>0.65600000000000003</v>
      </c>
      <c r="F556" s="41">
        <v>0.66200000000000003</v>
      </c>
      <c r="G556" s="41">
        <v>0.66900000000000004</v>
      </c>
      <c r="H556" s="41">
        <v>0.64900000000000002</v>
      </c>
      <c r="I556" s="41">
        <v>0.65</v>
      </c>
      <c r="J556" s="38">
        <v>66.739575446566278</v>
      </c>
      <c r="K556" s="43"/>
      <c r="L556" s="43"/>
      <c r="M556" s="43"/>
      <c r="N556" s="43"/>
      <c r="O556" s="43"/>
      <c r="P556" s="37" t="s">
        <v>1398</v>
      </c>
      <c r="Q556" s="172"/>
    </row>
    <row r="557" spans="1:17" s="445" customFormat="1" ht="27.6" customHeight="1" x14ac:dyDescent="0.3">
      <c r="A557" s="197"/>
      <c r="B557" s="197"/>
      <c r="C557" s="172"/>
      <c r="D557" s="41">
        <v>0.33800000000000002</v>
      </c>
      <c r="E557" s="41">
        <v>0.34399999999999997</v>
      </c>
      <c r="F557" s="41">
        <v>0.33100000000000002</v>
      </c>
      <c r="G557" s="41">
        <v>0.33800000000000002</v>
      </c>
      <c r="H557" s="41">
        <v>0.35099999999999998</v>
      </c>
      <c r="I557" s="41">
        <v>0.35</v>
      </c>
      <c r="J557" s="38">
        <v>33.260424553433722</v>
      </c>
      <c r="K557" s="43"/>
      <c r="L557" s="43"/>
      <c r="M557" s="43"/>
      <c r="N557" s="43"/>
      <c r="O557" s="43"/>
      <c r="P557" s="37" t="s">
        <v>1399</v>
      </c>
      <c r="Q557" s="172"/>
    </row>
    <row r="558" spans="1:17" s="445" customFormat="1" ht="27.6" customHeight="1" x14ac:dyDescent="0.3">
      <c r="A558" s="197" t="s">
        <v>821</v>
      </c>
      <c r="B558" s="197" t="s">
        <v>523</v>
      </c>
      <c r="C558" s="172" t="s">
        <v>1300</v>
      </c>
      <c r="D558" s="37">
        <v>353</v>
      </c>
      <c r="E558" s="37"/>
      <c r="F558" s="37"/>
      <c r="G558" s="36">
        <v>386</v>
      </c>
      <c r="H558" s="36">
        <v>414</v>
      </c>
      <c r="I558" s="36">
        <v>374</v>
      </c>
      <c r="J558" s="36">
        <v>372</v>
      </c>
      <c r="K558" s="36">
        <v>443</v>
      </c>
      <c r="L558" s="36">
        <v>455</v>
      </c>
      <c r="M558" s="36">
        <v>448</v>
      </c>
      <c r="N558" s="319"/>
      <c r="O558" s="319"/>
      <c r="P558" s="37" t="s">
        <v>1395</v>
      </c>
      <c r="Q558" s="172" t="s">
        <v>3371</v>
      </c>
    </row>
    <row r="559" spans="1:17" s="445" customFormat="1" ht="27.6" customHeight="1" x14ac:dyDescent="0.3">
      <c r="A559" s="197"/>
      <c r="B559" s="197"/>
      <c r="C559" s="172"/>
      <c r="D559" s="37">
        <v>3690</v>
      </c>
      <c r="E559" s="37"/>
      <c r="F559" s="37"/>
      <c r="G559" s="36">
        <v>4486</v>
      </c>
      <c r="H559" s="36">
        <v>4641</v>
      </c>
      <c r="I559" s="36">
        <v>4902</v>
      </c>
      <c r="J559" s="36">
        <v>4824</v>
      </c>
      <c r="K559" s="36">
        <v>5820</v>
      </c>
      <c r="L559" s="36">
        <v>6207</v>
      </c>
      <c r="M559" s="36">
        <v>5994</v>
      </c>
      <c r="N559" s="319"/>
      <c r="O559" s="319"/>
      <c r="P559" s="37" t="s">
        <v>1396</v>
      </c>
      <c r="Q559" s="172"/>
    </row>
    <row r="560" spans="1:17" s="445" customFormat="1" ht="27.6" customHeight="1" x14ac:dyDescent="0.3">
      <c r="A560" s="16" t="s">
        <v>822</v>
      </c>
      <c r="B560" s="16" t="s">
        <v>524</v>
      </c>
      <c r="C560" s="37"/>
      <c r="D560" s="41">
        <v>0.38600000000000001</v>
      </c>
      <c r="E560" s="41">
        <v>0.38</v>
      </c>
      <c r="F560" s="41">
        <v>0.36899999999999999</v>
      </c>
      <c r="G560" s="41">
        <v>0.35199999999999998</v>
      </c>
      <c r="H560" s="41">
        <v>0.34399999999999997</v>
      </c>
      <c r="I560" s="41">
        <v>0.34100000000000003</v>
      </c>
      <c r="J560" s="41">
        <v>0.33</v>
      </c>
      <c r="K560" s="38">
        <v>30.3</v>
      </c>
      <c r="L560" s="38">
        <v>31.1</v>
      </c>
      <c r="M560" s="38">
        <v>33.4</v>
      </c>
      <c r="N560" s="38">
        <v>29.6</v>
      </c>
      <c r="O560" s="324"/>
      <c r="P560" s="37" t="s">
        <v>340</v>
      </c>
      <c r="Q560" s="39" t="s">
        <v>3503</v>
      </c>
    </row>
    <row r="561" spans="1:17" s="445" customFormat="1" ht="27.6" customHeight="1" x14ac:dyDescent="0.3">
      <c r="A561" s="197" t="s">
        <v>823</v>
      </c>
      <c r="B561" s="197" t="s">
        <v>525</v>
      </c>
      <c r="C561" s="173"/>
      <c r="D561" s="41">
        <v>0.19800000000000001</v>
      </c>
      <c r="E561" s="41">
        <v>0.20399999999999999</v>
      </c>
      <c r="F561" s="41">
        <v>0.19400000000000001</v>
      </c>
      <c r="G561" s="41">
        <v>0.16900000000000001</v>
      </c>
      <c r="H561" s="41">
        <v>0.19800000000000001</v>
      </c>
      <c r="I561" s="41">
        <v>0.186</v>
      </c>
      <c r="J561" s="86">
        <v>20.071621113877775</v>
      </c>
      <c r="K561" s="38">
        <v>20.3</v>
      </c>
      <c r="L561" s="38">
        <v>20.399999999999999</v>
      </c>
      <c r="M561" s="38">
        <v>19.8</v>
      </c>
      <c r="N561" s="38">
        <v>20.8</v>
      </c>
      <c r="O561" s="314"/>
      <c r="P561" s="37" t="s">
        <v>340</v>
      </c>
      <c r="Q561" s="172" t="s">
        <v>3504</v>
      </c>
    </row>
    <row r="562" spans="1:17" s="445" customFormat="1" ht="27.6" customHeight="1" x14ac:dyDescent="0.3">
      <c r="A562" s="197"/>
      <c r="B562" s="197"/>
      <c r="C562" s="173"/>
      <c r="D562" s="41">
        <v>0.16</v>
      </c>
      <c r="E562" s="41">
        <v>0.152</v>
      </c>
      <c r="F562" s="41">
        <v>0.16300000000000001</v>
      </c>
      <c r="G562" s="41">
        <v>0.128</v>
      </c>
      <c r="H562" s="41">
        <v>0.158</v>
      </c>
      <c r="I562" s="86">
        <v>13.9</v>
      </c>
      <c r="J562" s="41" t="s">
        <v>3208</v>
      </c>
      <c r="K562" s="38">
        <v>11.5</v>
      </c>
      <c r="L562" s="38">
        <v>14.085414049647882</v>
      </c>
      <c r="M562" s="38">
        <v>16</v>
      </c>
      <c r="N562" s="38">
        <v>16.100000000000001</v>
      </c>
      <c r="O562" s="314"/>
      <c r="P562" s="37" t="s">
        <v>1400</v>
      </c>
      <c r="Q562" s="172"/>
    </row>
    <row r="563" spans="1:17" s="445" customFormat="1" ht="27.6" customHeight="1" x14ac:dyDescent="0.3">
      <c r="A563" s="197"/>
      <c r="B563" s="197"/>
      <c r="C563" s="173"/>
      <c r="D563" s="41">
        <v>0.158</v>
      </c>
      <c r="E563" s="41">
        <v>0.182</v>
      </c>
      <c r="F563" s="41">
        <v>0.17499999999999999</v>
      </c>
      <c r="G563" s="41">
        <v>0.161</v>
      </c>
      <c r="H563" s="41">
        <v>0.186</v>
      </c>
      <c r="I563" s="86">
        <v>18.399999999999999</v>
      </c>
      <c r="J563" s="86">
        <v>16.7</v>
      </c>
      <c r="K563" s="38">
        <v>15.3</v>
      </c>
      <c r="L563" s="38">
        <v>16.28279389684587</v>
      </c>
      <c r="M563" s="38">
        <v>16.588598969140296</v>
      </c>
      <c r="N563" s="38">
        <v>16.399999999999999</v>
      </c>
      <c r="O563" s="314"/>
      <c r="P563" s="37" t="s">
        <v>1401</v>
      </c>
      <c r="Q563" s="172"/>
    </row>
    <row r="564" spans="1:17" s="445" customFormat="1" ht="27.6" customHeight="1" x14ac:dyDescent="0.3">
      <c r="A564" s="197"/>
      <c r="B564" s="197"/>
      <c r="C564" s="173"/>
      <c r="D564" s="41">
        <v>0.24199999999999999</v>
      </c>
      <c r="E564" s="41">
        <v>0.24299999999999999</v>
      </c>
      <c r="F564" s="41">
        <v>0.22900000000000001</v>
      </c>
      <c r="G564" s="41">
        <v>0.20399999999999999</v>
      </c>
      <c r="H564" s="41">
        <v>0.23799999999999999</v>
      </c>
      <c r="I564" s="86">
        <v>22.2</v>
      </c>
      <c r="J564" s="86">
        <v>23.57252110857414</v>
      </c>
      <c r="K564" s="38">
        <v>26.9</v>
      </c>
      <c r="L564" s="38">
        <v>24.578280217730747</v>
      </c>
      <c r="M564" s="38">
        <v>22.524143779931357</v>
      </c>
      <c r="N564" s="38">
        <v>24.8</v>
      </c>
      <c r="O564" s="314"/>
      <c r="P564" s="37" t="s">
        <v>1402</v>
      </c>
      <c r="Q564" s="172"/>
    </row>
    <row r="565" spans="1:17" s="445" customFormat="1" ht="27.6" customHeight="1" x14ac:dyDescent="0.3">
      <c r="A565" s="197"/>
      <c r="B565" s="197"/>
      <c r="C565" s="173"/>
      <c r="D565" s="41">
        <v>0.26600000000000001</v>
      </c>
      <c r="E565" s="41">
        <v>0.28699999999999998</v>
      </c>
      <c r="F565" s="41">
        <v>0.23100000000000001</v>
      </c>
      <c r="G565" s="41">
        <v>0.23499999999999999</v>
      </c>
      <c r="H565" s="41">
        <v>0.253</v>
      </c>
      <c r="I565" s="86">
        <v>26.4</v>
      </c>
      <c r="J565" s="86">
        <v>30.867758980156196</v>
      </c>
      <c r="K565" s="38">
        <v>30.7</v>
      </c>
      <c r="L565" s="38">
        <v>30.883562930151022</v>
      </c>
      <c r="M565" s="38">
        <v>29.108985971867323</v>
      </c>
      <c r="N565" s="38">
        <v>33.200000000000003</v>
      </c>
      <c r="O565" s="314"/>
      <c r="P565" s="37" t="s">
        <v>1403</v>
      </c>
      <c r="Q565" s="172"/>
    </row>
    <row r="566" spans="1:17" s="445" customFormat="1" ht="27.6" customHeight="1" x14ac:dyDescent="0.3">
      <c r="A566" s="197" t="s">
        <v>824</v>
      </c>
      <c r="B566" s="197" t="s">
        <v>3923</v>
      </c>
      <c r="C566" s="37"/>
      <c r="D566" s="87"/>
      <c r="E566" s="87"/>
      <c r="F566" s="87"/>
      <c r="G566" s="87"/>
      <c r="H566" s="87"/>
      <c r="I566" s="88"/>
      <c r="J566" s="88"/>
      <c r="K566" s="48"/>
      <c r="L566" s="48"/>
      <c r="M566" s="48"/>
      <c r="N566" s="48">
        <v>43.554078223288315</v>
      </c>
      <c r="O566" s="314"/>
      <c r="P566" s="37" t="s">
        <v>340</v>
      </c>
      <c r="Q566" s="172" t="s">
        <v>3933</v>
      </c>
    </row>
    <row r="567" spans="1:17" s="445" customFormat="1" ht="27.6" customHeight="1" x14ac:dyDescent="0.3">
      <c r="A567" s="197"/>
      <c r="B567" s="197"/>
      <c r="C567" s="37"/>
      <c r="D567" s="87"/>
      <c r="E567" s="87"/>
      <c r="F567" s="87"/>
      <c r="G567" s="87"/>
      <c r="H567" s="87"/>
      <c r="I567" s="88"/>
      <c r="J567" s="88"/>
      <c r="K567" s="48"/>
      <c r="L567" s="48"/>
      <c r="M567" s="48"/>
      <c r="N567" s="48">
        <v>38.883872777035492</v>
      </c>
      <c r="O567" s="314"/>
      <c r="P567" s="37" t="s">
        <v>3934</v>
      </c>
      <c r="Q567" s="172"/>
    </row>
    <row r="568" spans="1:17" s="445" customFormat="1" ht="27.6" customHeight="1" x14ac:dyDescent="0.3">
      <c r="A568" s="197"/>
      <c r="B568" s="197"/>
      <c r="C568" s="37"/>
      <c r="D568" s="87"/>
      <c r="E568" s="87"/>
      <c r="F568" s="87"/>
      <c r="G568" s="87"/>
      <c r="H568" s="87"/>
      <c r="I568" s="88"/>
      <c r="J568" s="88"/>
      <c r="K568" s="48"/>
      <c r="L568" s="48"/>
      <c r="M568" s="48"/>
      <c r="N568" s="48">
        <v>47.999524663333915</v>
      </c>
      <c r="O568" s="314"/>
      <c r="P568" s="37" t="s">
        <v>3935</v>
      </c>
      <c r="Q568" s="172"/>
    </row>
    <row r="569" spans="1:17" s="445" customFormat="1" ht="27.6" customHeight="1" x14ac:dyDescent="0.3">
      <c r="A569" s="197" t="s">
        <v>825</v>
      </c>
      <c r="B569" s="197" t="s">
        <v>3924</v>
      </c>
      <c r="C569" s="37"/>
      <c r="D569" s="87"/>
      <c r="E569" s="87"/>
      <c r="F569" s="87"/>
      <c r="G569" s="87"/>
      <c r="H569" s="87"/>
      <c r="I569" s="88"/>
      <c r="J569" s="88"/>
      <c r="K569" s="48"/>
      <c r="L569" s="48"/>
      <c r="M569" s="48"/>
      <c r="N569" s="48">
        <v>45.896676963614972</v>
      </c>
      <c r="O569" s="314"/>
      <c r="P569" s="37" t="s">
        <v>340</v>
      </c>
      <c r="Q569" s="172" t="s">
        <v>3936</v>
      </c>
    </row>
    <row r="570" spans="1:17" s="445" customFormat="1" ht="27.6" customHeight="1" x14ac:dyDescent="0.3">
      <c r="A570" s="197"/>
      <c r="B570" s="197"/>
      <c r="C570" s="37"/>
      <c r="D570" s="87"/>
      <c r="E570" s="87"/>
      <c r="F570" s="87"/>
      <c r="G570" s="87"/>
      <c r="H570" s="87"/>
      <c r="I570" s="88"/>
      <c r="J570" s="88"/>
      <c r="K570" s="48"/>
      <c r="L570" s="48"/>
      <c r="M570" s="48"/>
      <c r="N570" s="48">
        <v>42.754884873128532</v>
      </c>
      <c r="O570" s="314"/>
      <c r="P570" s="37" t="s">
        <v>3934</v>
      </c>
      <c r="Q570" s="172"/>
    </row>
    <row r="571" spans="1:17" s="445" customFormat="1" ht="27.6" customHeight="1" x14ac:dyDescent="0.3">
      <c r="A571" s="197"/>
      <c r="B571" s="197"/>
      <c r="C571" s="37"/>
      <c r="D571" s="87"/>
      <c r="E571" s="87"/>
      <c r="F571" s="87"/>
      <c r="G571" s="87"/>
      <c r="H571" s="87"/>
      <c r="I571" s="88"/>
      <c r="J571" s="88"/>
      <c r="K571" s="48"/>
      <c r="L571" s="48"/>
      <c r="M571" s="48"/>
      <c r="N571" s="48">
        <v>48.887266697782238</v>
      </c>
      <c r="O571" s="314"/>
      <c r="P571" s="37" t="s">
        <v>3935</v>
      </c>
      <c r="Q571" s="172"/>
    </row>
    <row r="572" spans="1:17" s="445" customFormat="1" ht="27.6" customHeight="1" x14ac:dyDescent="0.3">
      <c r="A572" s="16" t="s">
        <v>3925</v>
      </c>
      <c r="B572" s="16" t="s">
        <v>3926</v>
      </c>
      <c r="C572" s="37"/>
      <c r="D572" s="87"/>
      <c r="E572" s="87"/>
      <c r="F572" s="87"/>
      <c r="G572" s="87"/>
      <c r="H572" s="87"/>
      <c r="I572" s="88"/>
      <c r="J572" s="88"/>
      <c r="K572" s="48"/>
      <c r="L572" s="48"/>
      <c r="M572" s="48"/>
      <c r="N572" s="48">
        <v>22.376174351932871</v>
      </c>
      <c r="O572" s="314"/>
      <c r="P572" s="37" t="s">
        <v>340</v>
      </c>
      <c r="Q572" s="39" t="s">
        <v>3937</v>
      </c>
    </row>
    <row r="573" spans="1:17" s="445" customFormat="1" ht="27.6" customHeight="1" x14ac:dyDescent="0.3">
      <c r="A573" s="16" t="s">
        <v>3927</v>
      </c>
      <c r="B573" s="16" t="s">
        <v>3928</v>
      </c>
      <c r="C573" s="37"/>
      <c r="D573" s="87"/>
      <c r="E573" s="87"/>
      <c r="F573" s="87"/>
      <c r="G573" s="87"/>
      <c r="H573" s="87"/>
      <c r="I573" s="88"/>
      <c r="J573" s="88"/>
      <c r="K573" s="48"/>
      <c r="L573" s="48"/>
      <c r="M573" s="48"/>
      <c r="N573" s="48">
        <v>15.248115752800018</v>
      </c>
      <c r="O573" s="314"/>
      <c r="P573" s="37" t="s">
        <v>340</v>
      </c>
      <c r="Q573" s="39" t="s">
        <v>3938</v>
      </c>
    </row>
    <row r="574" spans="1:17" s="445" customFormat="1" ht="27.6" customHeight="1" x14ac:dyDescent="0.3">
      <c r="A574" s="201" t="s">
        <v>3929</v>
      </c>
      <c r="B574" s="197" t="s">
        <v>3930</v>
      </c>
      <c r="C574" s="37"/>
      <c r="D574" s="87"/>
      <c r="E574" s="87"/>
      <c r="F574" s="87"/>
      <c r="G574" s="87"/>
      <c r="H574" s="87"/>
      <c r="I574" s="88"/>
      <c r="J574" s="88"/>
      <c r="K574" s="48"/>
      <c r="L574" s="48"/>
      <c r="M574" s="48"/>
      <c r="N574" s="48">
        <v>45.90534761818715</v>
      </c>
      <c r="O574" s="314"/>
      <c r="P574" s="37" t="s">
        <v>340</v>
      </c>
      <c r="Q574" s="172" t="s">
        <v>3939</v>
      </c>
    </row>
    <row r="575" spans="1:17" s="445" customFormat="1" ht="27.6" customHeight="1" x14ac:dyDescent="0.3">
      <c r="A575" s="201"/>
      <c r="B575" s="197"/>
      <c r="C575" s="37"/>
      <c r="D575" s="87"/>
      <c r="E575" s="87"/>
      <c r="F575" s="87"/>
      <c r="G575" s="87"/>
      <c r="H575" s="87"/>
      <c r="I575" s="88"/>
      <c r="J575" s="88"/>
      <c r="K575" s="48"/>
      <c r="L575" s="48"/>
      <c r="M575" s="48"/>
      <c r="N575" s="48">
        <v>47.258309573067933</v>
      </c>
      <c r="O575" s="314"/>
      <c r="P575" s="37" t="s">
        <v>3934</v>
      </c>
      <c r="Q575" s="172"/>
    </row>
    <row r="576" spans="1:17" s="445" customFormat="1" ht="27.6" customHeight="1" x14ac:dyDescent="0.3">
      <c r="A576" s="201"/>
      <c r="B576" s="197"/>
      <c r="C576" s="37"/>
      <c r="D576" s="87"/>
      <c r="E576" s="87"/>
      <c r="F576" s="87"/>
      <c r="G576" s="87"/>
      <c r="H576" s="87"/>
      <c r="I576" s="88"/>
      <c r="J576" s="88"/>
      <c r="K576" s="48"/>
      <c r="L576" s="48"/>
      <c r="M576" s="48"/>
      <c r="N576" s="48">
        <v>44.614050608726785</v>
      </c>
      <c r="O576" s="314"/>
      <c r="P576" s="37" t="s">
        <v>3935</v>
      </c>
      <c r="Q576" s="172"/>
    </row>
    <row r="577" spans="1:17" s="445" customFormat="1" ht="27.6" customHeight="1" x14ac:dyDescent="0.3">
      <c r="A577" s="201" t="s">
        <v>3931</v>
      </c>
      <c r="B577" s="197" t="s">
        <v>3932</v>
      </c>
      <c r="C577" s="37"/>
      <c r="D577" s="87"/>
      <c r="E577" s="87"/>
      <c r="F577" s="87"/>
      <c r="G577" s="87"/>
      <c r="H577" s="87"/>
      <c r="I577" s="88"/>
      <c r="J577" s="88"/>
      <c r="K577" s="48"/>
      <c r="L577" s="48"/>
      <c r="M577" s="48"/>
      <c r="N577" s="48">
        <v>44.03051660963623</v>
      </c>
      <c r="O577" s="314"/>
      <c r="P577" s="37" t="s">
        <v>340</v>
      </c>
      <c r="Q577" s="172" t="s">
        <v>3940</v>
      </c>
    </row>
    <row r="578" spans="1:17" s="445" customFormat="1" ht="27.6" customHeight="1" x14ac:dyDescent="0.3">
      <c r="A578" s="201"/>
      <c r="B578" s="197"/>
      <c r="C578" s="37"/>
      <c r="D578" s="87"/>
      <c r="E578" s="87"/>
      <c r="F578" s="87"/>
      <c r="G578" s="87"/>
      <c r="H578" s="87"/>
      <c r="I578" s="88"/>
      <c r="J578" s="88"/>
      <c r="K578" s="48"/>
      <c r="L578" s="48"/>
      <c r="M578" s="48"/>
      <c r="N578" s="48">
        <v>42.795170308916802</v>
      </c>
      <c r="O578" s="314"/>
      <c r="P578" s="37" t="s">
        <v>3934</v>
      </c>
      <c r="Q578" s="172"/>
    </row>
    <row r="579" spans="1:17" s="445" customFormat="1" ht="27.6" customHeight="1" x14ac:dyDescent="0.3">
      <c r="A579" s="201"/>
      <c r="B579" s="197"/>
      <c r="C579" s="37"/>
      <c r="D579" s="87"/>
      <c r="E579" s="87"/>
      <c r="F579" s="87"/>
      <c r="G579" s="87"/>
      <c r="H579" s="87"/>
      <c r="I579" s="88"/>
      <c r="J579" s="88"/>
      <c r="K579" s="48"/>
      <c r="L579" s="48"/>
      <c r="M579" s="48"/>
      <c r="N579" s="48">
        <v>45.209558620400259</v>
      </c>
      <c r="O579" s="314"/>
      <c r="P579" s="37" t="s">
        <v>3935</v>
      </c>
      <c r="Q579" s="172"/>
    </row>
    <row r="580" spans="1:17" s="445" customFormat="1" ht="27.6" customHeight="1" x14ac:dyDescent="0.3">
      <c r="A580" s="172" t="s">
        <v>1100</v>
      </c>
      <c r="B580" s="172"/>
      <c r="C580" s="172"/>
      <c r="D580" s="172"/>
      <c r="E580" s="172"/>
      <c r="F580" s="172"/>
      <c r="G580" s="172"/>
      <c r="H580" s="172"/>
      <c r="I580" s="172"/>
      <c r="J580" s="172"/>
      <c r="K580" s="172"/>
      <c r="L580" s="172"/>
      <c r="M580" s="172"/>
      <c r="N580" s="172"/>
      <c r="O580" s="172"/>
      <c r="P580" s="172"/>
      <c r="Q580" s="172"/>
    </row>
    <row r="581" spans="1:17" s="445" customFormat="1" ht="27.6" customHeight="1" x14ac:dyDescent="0.3">
      <c r="A581" s="176" t="s">
        <v>3691</v>
      </c>
      <c r="B581" s="176"/>
      <c r="C581" s="176"/>
      <c r="D581" s="176"/>
      <c r="E581" s="176"/>
      <c r="F581" s="176"/>
      <c r="G581" s="176"/>
      <c r="H581" s="176"/>
      <c r="I581" s="176"/>
      <c r="J581" s="176"/>
      <c r="K581" s="176"/>
      <c r="L581" s="176"/>
      <c r="M581" s="176"/>
      <c r="N581" s="176"/>
      <c r="O581" s="176"/>
      <c r="P581" s="176"/>
      <c r="Q581" s="176"/>
    </row>
    <row r="582" spans="1:17" s="445" customFormat="1" ht="27.6" customHeight="1" x14ac:dyDescent="0.3">
      <c r="A582" s="16" t="s">
        <v>826</v>
      </c>
      <c r="B582" s="16" t="s">
        <v>526</v>
      </c>
      <c r="C582" s="37"/>
      <c r="D582" s="37" t="s">
        <v>393</v>
      </c>
      <c r="E582" s="37"/>
      <c r="F582" s="37"/>
      <c r="G582" s="37"/>
      <c r="H582" s="37"/>
      <c r="I582" s="37"/>
      <c r="J582" s="37"/>
      <c r="K582" s="37"/>
      <c r="L582" s="319"/>
      <c r="M582" s="319"/>
      <c r="N582" s="319"/>
      <c r="O582" s="319"/>
      <c r="P582" s="37" t="s">
        <v>339</v>
      </c>
      <c r="Q582" s="39" t="s">
        <v>646</v>
      </c>
    </row>
    <row r="583" spans="1:17" s="445" customFormat="1" ht="27.6" customHeight="1" x14ac:dyDescent="0.3">
      <c r="A583" s="16" t="s">
        <v>827</v>
      </c>
      <c r="B583" s="16" t="s">
        <v>527</v>
      </c>
      <c r="C583" s="37"/>
      <c r="D583" s="36">
        <v>1993</v>
      </c>
      <c r="E583" s="36">
        <v>1596</v>
      </c>
      <c r="F583" s="36">
        <v>1369</v>
      </c>
      <c r="G583" s="36">
        <v>1720</v>
      </c>
      <c r="H583" s="36">
        <v>1958</v>
      </c>
      <c r="I583" s="36">
        <v>1477</v>
      </c>
      <c r="J583" s="36">
        <v>769</v>
      </c>
      <c r="K583" s="36"/>
      <c r="L583" s="45"/>
      <c r="M583" s="45"/>
      <c r="N583" s="45"/>
      <c r="O583" s="45"/>
      <c r="P583" s="37" t="s">
        <v>339</v>
      </c>
      <c r="Q583" s="39" t="s">
        <v>3303</v>
      </c>
    </row>
    <row r="584" spans="1:17" s="445" customFormat="1" ht="27.6" customHeight="1" x14ac:dyDescent="0.3">
      <c r="A584" s="16" t="s">
        <v>3692</v>
      </c>
      <c r="B584" s="16" t="s">
        <v>528</v>
      </c>
      <c r="C584" s="37"/>
      <c r="D584" s="36">
        <v>19996</v>
      </c>
      <c r="E584" s="36">
        <v>12872</v>
      </c>
      <c r="F584" s="36">
        <v>14587</v>
      </c>
      <c r="G584" s="36">
        <v>11972</v>
      </c>
      <c r="H584" s="36"/>
      <c r="I584" s="36"/>
      <c r="J584" s="39" t="s">
        <v>3209</v>
      </c>
      <c r="K584" s="36"/>
      <c r="L584" s="472"/>
      <c r="M584" s="472"/>
      <c r="N584" s="472"/>
      <c r="O584" s="472"/>
      <c r="P584" s="37" t="s">
        <v>339</v>
      </c>
      <c r="Q584" s="39" t="s">
        <v>1529</v>
      </c>
    </row>
    <row r="585" spans="1:17" s="445" customFormat="1" ht="27.6" customHeight="1" x14ac:dyDescent="0.3">
      <c r="A585" s="16" t="s">
        <v>3693</v>
      </c>
      <c r="B585" s="16" t="s">
        <v>1194</v>
      </c>
      <c r="C585" s="37"/>
      <c r="D585" s="37" t="s">
        <v>1405</v>
      </c>
      <c r="E585" s="37" t="s">
        <v>1406</v>
      </c>
      <c r="F585" s="37" t="s">
        <v>1407</v>
      </c>
      <c r="G585" s="37" t="s">
        <v>1408</v>
      </c>
      <c r="H585" s="37" t="s">
        <v>1409</v>
      </c>
      <c r="I585" s="89">
        <v>275592217</v>
      </c>
      <c r="J585" s="49">
        <v>420053125</v>
      </c>
      <c r="K585" s="305">
        <v>266852082</v>
      </c>
      <c r="L585" s="305">
        <v>275708454</v>
      </c>
      <c r="M585" s="49"/>
      <c r="N585" s="49"/>
      <c r="O585" s="49"/>
      <c r="P585" s="37" t="s">
        <v>1404</v>
      </c>
      <c r="Q585" s="39" t="s">
        <v>3414</v>
      </c>
    </row>
    <row r="586" spans="1:17" s="445" customFormat="1" ht="27.6" customHeight="1" x14ac:dyDescent="0.3">
      <c r="A586" s="16" t="s">
        <v>3694</v>
      </c>
      <c r="B586" s="16" t="s">
        <v>529</v>
      </c>
      <c r="C586" s="37"/>
      <c r="D586" s="36">
        <v>1186</v>
      </c>
      <c r="E586" s="36">
        <v>1702</v>
      </c>
      <c r="F586" s="36">
        <v>1766</v>
      </c>
      <c r="G586" s="36">
        <v>1749</v>
      </c>
      <c r="H586" s="36">
        <v>1471</v>
      </c>
      <c r="I586" s="36">
        <v>1547</v>
      </c>
      <c r="J586" s="36">
        <v>1374</v>
      </c>
      <c r="K586" s="36">
        <v>1395</v>
      </c>
      <c r="L586" s="36">
        <v>1363</v>
      </c>
      <c r="M586" s="36">
        <v>1416</v>
      </c>
      <c r="N586" s="45"/>
      <c r="O586" s="45"/>
      <c r="P586" s="37" t="s">
        <v>339</v>
      </c>
      <c r="Q586" s="39" t="s">
        <v>3517</v>
      </c>
    </row>
    <row r="587" spans="1:17" s="445" customFormat="1" ht="27.6" customHeight="1" x14ac:dyDescent="0.3">
      <c r="A587" s="16" t="s">
        <v>819</v>
      </c>
      <c r="B587" s="16" t="s">
        <v>530</v>
      </c>
      <c r="C587" s="37"/>
      <c r="D587" s="37" t="s">
        <v>393</v>
      </c>
      <c r="E587" s="37"/>
      <c r="F587" s="37"/>
      <c r="G587" s="37"/>
      <c r="H587" s="37"/>
      <c r="I587" s="37"/>
      <c r="J587" s="37"/>
      <c r="K587" s="37"/>
      <c r="L587" s="37"/>
      <c r="M587" s="319"/>
      <c r="N587" s="319"/>
      <c r="O587" s="319"/>
      <c r="P587" s="37" t="s">
        <v>340</v>
      </c>
      <c r="Q587" s="39" t="s">
        <v>647</v>
      </c>
    </row>
    <row r="588" spans="1:17" s="445" customFormat="1" ht="27.6" customHeight="1" x14ac:dyDescent="0.3">
      <c r="A588" s="16" t="s">
        <v>3695</v>
      </c>
      <c r="B588" s="16" t="s">
        <v>531</v>
      </c>
      <c r="C588" s="37"/>
      <c r="D588" s="37" t="s">
        <v>393</v>
      </c>
      <c r="E588" s="37"/>
      <c r="F588" s="37"/>
      <c r="G588" s="37"/>
      <c r="H588" s="37"/>
      <c r="I588" s="37"/>
      <c r="J588" s="37"/>
      <c r="K588" s="37"/>
      <c r="L588" s="319"/>
      <c r="M588" s="319"/>
      <c r="N588" s="319"/>
      <c r="O588" s="319"/>
      <c r="P588" s="37" t="s">
        <v>340</v>
      </c>
      <c r="Q588" s="39" t="s">
        <v>645</v>
      </c>
    </row>
    <row r="589" spans="1:17" s="445" customFormat="1" ht="27.6" customHeight="1" x14ac:dyDescent="0.3">
      <c r="A589" s="16" t="s">
        <v>3696</v>
      </c>
      <c r="B589" s="16" t="s">
        <v>532</v>
      </c>
      <c r="C589" s="37"/>
      <c r="D589" s="37"/>
      <c r="E589" s="37"/>
      <c r="F589" s="37"/>
      <c r="G589" s="37"/>
      <c r="H589" s="37"/>
      <c r="I589" s="37"/>
      <c r="J589" s="37"/>
      <c r="K589" s="37"/>
      <c r="L589" s="319"/>
      <c r="M589" s="319"/>
      <c r="N589" s="319"/>
      <c r="O589" s="319"/>
      <c r="P589" s="37" t="s">
        <v>394</v>
      </c>
      <c r="Q589" s="39" t="s">
        <v>648</v>
      </c>
    </row>
    <row r="590" spans="1:17" s="445" customFormat="1" ht="27.6" customHeight="1" x14ac:dyDescent="0.3">
      <c r="A590" s="16" t="s">
        <v>3697</v>
      </c>
      <c r="B590" s="16" t="s">
        <v>533</v>
      </c>
      <c r="C590" s="37"/>
      <c r="D590" s="37">
        <v>2191</v>
      </c>
      <c r="E590" s="37">
        <v>2696</v>
      </c>
      <c r="F590" s="37">
        <v>3721</v>
      </c>
      <c r="G590" s="37">
        <v>5594</v>
      </c>
      <c r="H590" s="37">
        <v>8108</v>
      </c>
      <c r="I590" s="37">
        <v>11074</v>
      </c>
      <c r="J590" s="36">
        <v>7946</v>
      </c>
      <c r="K590" s="36">
        <v>10965</v>
      </c>
      <c r="L590" s="36">
        <v>9194</v>
      </c>
      <c r="M590" s="478">
        <v>9936</v>
      </c>
      <c r="N590" s="478">
        <v>10342</v>
      </c>
      <c r="O590" s="480">
        <v>3763</v>
      </c>
      <c r="P590" s="37" t="s">
        <v>339</v>
      </c>
      <c r="Q590" s="39" t="s">
        <v>3520</v>
      </c>
    </row>
    <row r="591" spans="1:17" s="445" customFormat="1" ht="27.6" customHeight="1" x14ac:dyDescent="0.3">
      <c r="A591" s="16" t="s">
        <v>3698</v>
      </c>
      <c r="B591" s="16" t="s">
        <v>534</v>
      </c>
      <c r="C591" s="37"/>
      <c r="D591" s="36">
        <v>32</v>
      </c>
      <c r="E591" s="36"/>
      <c r="F591" s="36"/>
      <c r="G591" s="36"/>
      <c r="H591" s="36"/>
      <c r="I591" s="36"/>
      <c r="J591" s="36"/>
      <c r="K591" s="36"/>
      <c r="L591" s="45"/>
      <c r="M591" s="45"/>
      <c r="N591" s="45"/>
      <c r="O591" s="45"/>
      <c r="P591" s="37" t="s">
        <v>339</v>
      </c>
      <c r="Q591" s="39" t="s">
        <v>649</v>
      </c>
    </row>
    <row r="592" spans="1:17" s="445" customFormat="1" ht="27.6" customHeight="1" x14ac:dyDescent="0.3">
      <c r="A592" s="16" t="s">
        <v>3699</v>
      </c>
      <c r="B592" s="16" t="s">
        <v>535</v>
      </c>
      <c r="C592" s="37"/>
      <c r="D592" s="36">
        <v>49</v>
      </c>
      <c r="E592" s="36"/>
      <c r="F592" s="36"/>
      <c r="G592" s="36"/>
      <c r="H592" s="36">
        <v>30</v>
      </c>
      <c r="I592" s="36"/>
      <c r="J592" s="36"/>
      <c r="K592" s="36"/>
      <c r="L592" s="45"/>
      <c r="M592" s="45"/>
      <c r="N592" s="45"/>
      <c r="O592" s="45"/>
      <c r="P592" s="37" t="s">
        <v>339</v>
      </c>
      <c r="Q592" s="59" t="s">
        <v>639</v>
      </c>
    </row>
    <row r="593" spans="1:17" s="445" customFormat="1" ht="27.6" customHeight="1" x14ac:dyDescent="0.3">
      <c r="A593" s="197" t="s">
        <v>3700</v>
      </c>
      <c r="B593" s="197" t="s">
        <v>1059</v>
      </c>
      <c r="C593" s="37"/>
      <c r="D593" s="36">
        <v>40</v>
      </c>
      <c r="E593" s="36"/>
      <c r="F593" s="36"/>
      <c r="G593" s="36"/>
      <c r="H593" s="36"/>
      <c r="I593" s="36"/>
      <c r="J593" s="36"/>
      <c r="K593" s="36"/>
      <c r="L593" s="45"/>
      <c r="M593" s="45"/>
      <c r="N593" s="45"/>
      <c r="O593" s="45"/>
      <c r="P593" s="37" t="s">
        <v>1410</v>
      </c>
      <c r="Q593" s="172" t="s">
        <v>650</v>
      </c>
    </row>
    <row r="594" spans="1:17" s="445" customFormat="1" ht="27.6" customHeight="1" x14ac:dyDescent="0.3">
      <c r="A594" s="197"/>
      <c r="B594" s="197"/>
      <c r="C594" s="37"/>
      <c r="D594" s="36">
        <v>20</v>
      </c>
      <c r="E594" s="36"/>
      <c r="F594" s="36"/>
      <c r="G594" s="36"/>
      <c r="H594" s="36"/>
      <c r="I594" s="36"/>
      <c r="J594" s="36"/>
      <c r="K594" s="36"/>
      <c r="L594" s="45"/>
      <c r="M594" s="45"/>
      <c r="N594" s="45"/>
      <c r="O594" s="45"/>
      <c r="P594" s="37" t="s">
        <v>1411</v>
      </c>
      <c r="Q594" s="172"/>
    </row>
    <row r="595" spans="1:17" s="445" customFormat="1" ht="27.6" customHeight="1" x14ac:dyDescent="0.3">
      <c r="A595" s="172" t="s">
        <v>1101</v>
      </c>
      <c r="B595" s="172"/>
      <c r="C595" s="172"/>
      <c r="D595" s="172"/>
      <c r="E595" s="172"/>
      <c r="F595" s="172"/>
      <c r="G595" s="172"/>
      <c r="H595" s="172"/>
      <c r="I595" s="172"/>
      <c r="J595" s="172"/>
      <c r="K595" s="172"/>
      <c r="L595" s="172"/>
      <c r="M595" s="172"/>
      <c r="N595" s="172"/>
      <c r="O595" s="172"/>
      <c r="P595" s="172"/>
      <c r="Q595" s="172"/>
    </row>
    <row r="596" spans="1:17" s="449" customFormat="1" ht="27.6" customHeight="1" x14ac:dyDescent="0.3">
      <c r="A596" s="176" t="s">
        <v>3764</v>
      </c>
      <c r="B596" s="176"/>
      <c r="C596" s="176"/>
      <c r="D596" s="176"/>
      <c r="E596" s="176"/>
      <c r="F596" s="176"/>
      <c r="G596" s="176"/>
      <c r="H596" s="176"/>
      <c r="I596" s="176"/>
      <c r="J596" s="176"/>
      <c r="K596" s="176"/>
      <c r="L596" s="176"/>
      <c r="M596" s="176"/>
      <c r="N596" s="176"/>
      <c r="O596" s="176"/>
      <c r="P596" s="176"/>
      <c r="Q596" s="176"/>
    </row>
    <row r="597" spans="1:17" s="445" customFormat="1" ht="27.6" customHeight="1" x14ac:dyDescent="0.3">
      <c r="A597" s="197" t="s">
        <v>828</v>
      </c>
      <c r="B597" s="197" t="s">
        <v>536</v>
      </c>
      <c r="C597" s="37"/>
      <c r="D597" s="82">
        <v>3256</v>
      </c>
      <c r="E597" s="82">
        <v>1313</v>
      </c>
      <c r="F597" s="82"/>
      <c r="G597" s="82"/>
      <c r="H597" s="82"/>
      <c r="I597" s="82"/>
      <c r="J597" s="82"/>
      <c r="K597" s="82"/>
      <c r="L597" s="327"/>
      <c r="M597" s="327"/>
      <c r="N597" s="327"/>
      <c r="O597" s="327"/>
      <c r="P597" s="37" t="s">
        <v>1412</v>
      </c>
      <c r="Q597" s="172" t="s">
        <v>3235</v>
      </c>
    </row>
    <row r="598" spans="1:17" s="445" customFormat="1" ht="27.6" customHeight="1" x14ac:dyDescent="0.3">
      <c r="A598" s="197"/>
      <c r="B598" s="197"/>
      <c r="C598" s="37"/>
      <c r="D598" s="82">
        <v>1313</v>
      </c>
      <c r="E598" s="82">
        <v>1943</v>
      </c>
      <c r="F598" s="82"/>
      <c r="G598" s="82"/>
      <c r="H598" s="82"/>
      <c r="I598" s="82"/>
      <c r="J598" s="82"/>
      <c r="K598" s="82"/>
      <c r="L598" s="327"/>
      <c r="M598" s="327"/>
      <c r="N598" s="327"/>
      <c r="O598" s="327"/>
      <c r="P598" s="37" t="s">
        <v>1413</v>
      </c>
      <c r="Q598" s="172"/>
    </row>
    <row r="599" spans="1:17" s="445" customFormat="1" ht="27.6" customHeight="1" x14ac:dyDescent="0.3">
      <c r="A599" s="16" t="s">
        <v>829</v>
      </c>
      <c r="B599" s="16" t="s">
        <v>1085</v>
      </c>
      <c r="C599" s="37"/>
      <c r="D599" s="37">
        <v>300</v>
      </c>
      <c r="E599" s="37"/>
      <c r="F599" s="37"/>
      <c r="G599" s="37"/>
      <c r="H599" s="37"/>
      <c r="I599" s="37"/>
      <c r="J599" s="37"/>
      <c r="K599" s="37"/>
      <c r="L599" s="319"/>
      <c r="M599" s="319"/>
      <c r="N599" s="319"/>
      <c r="O599" s="319"/>
      <c r="P599" s="37" t="s">
        <v>339</v>
      </c>
      <c r="Q599" s="39" t="s">
        <v>650</v>
      </c>
    </row>
    <row r="600" spans="1:17" s="445" customFormat="1" ht="27.6" customHeight="1" x14ac:dyDescent="0.3">
      <c r="A600" s="172" t="s">
        <v>354</v>
      </c>
      <c r="B600" s="172"/>
      <c r="C600" s="172"/>
      <c r="D600" s="172"/>
      <c r="E600" s="172"/>
      <c r="F600" s="172"/>
      <c r="G600" s="172"/>
      <c r="H600" s="172"/>
      <c r="I600" s="172"/>
      <c r="J600" s="172"/>
      <c r="K600" s="172"/>
      <c r="L600" s="172"/>
      <c r="M600" s="172"/>
      <c r="N600" s="172"/>
      <c r="O600" s="172"/>
      <c r="P600" s="172"/>
      <c r="Q600" s="172"/>
    </row>
    <row r="601" spans="1:17" s="445" customFormat="1" ht="27.6" customHeight="1" x14ac:dyDescent="0.3">
      <c r="A601" s="176" t="s">
        <v>3765</v>
      </c>
      <c r="B601" s="176"/>
      <c r="C601" s="176"/>
      <c r="D601" s="176"/>
      <c r="E601" s="176"/>
      <c r="F601" s="176"/>
      <c r="G601" s="176"/>
      <c r="H601" s="176"/>
      <c r="I601" s="176"/>
      <c r="J601" s="176"/>
      <c r="K601" s="176"/>
      <c r="L601" s="176"/>
      <c r="M601" s="176"/>
      <c r="N601" s="176"/>
      <c r="O601" s="176"/>
      <c r="P601" s="176"/>
      <c r="Q601" s="176"/>
    </row>
    <row r="602" spans="1:17" s="445" customFormat="1" ht="27.6" customHeight="1" x14ac:dyDescent="0.3">
      <c r="A602" s="16" t="s">
        <v>830</v>
      </c>
      <c r="B602" s="16" t="s">
        <v>537</v>
      </c>
      <c r="C602" s="37" t="s">
        <v>1155</v>
      </c>
      <c r="D602" s="82">
        <v>2000</v>
      </c>
      <c r="E602" s="37"/>
      <c r="F602" s="37"/>
      <c r="G602" s="37"/>
      <c r="H602" s="37"/>
      <c r="I602" s="37"/>
      <c r="J602" s="37"/>
      <c r="K602" s="37"/>
      <c r="L602" s="319"/>
      <c r="M602" s="319"/>
      <c r="N602" s="319"/>
      <c r="O602" s="319"/>
      <c r="P602" s="37" t="s">
        <v>1414</v>
      </c>
      <c r="Q602" s="39" t="s">
        <v>651</v>
      </c>
    </row>
    <row r="603" spans="1:17" s="445" customFormat="1" ht="27.6" customHeight="1" x14ac:dyDescent="0.3">
      <c r="A603" s="16" t="s">
        <v>831</v>
      </c>
      <c r="B603" s="16" t="s">
        <v>538</v>
      </c>
      <c r="C603" s="37"/>
      <c r="D603" s="40">
        <v>0.21199999999999999</v>
      </c>
      <c r="E603" s="40">
        <v>0.183</v>
      </c>
      <c r="F603" s="40">
        <v>0.19</v>
      </c>
      <c r="G603" s="40" t="s">
        <v>1487</v>
      </c>
      <c r="H603" s="40">
        <v>0.17</v>
      </c>
      <c r="I603" s="40">
        <v>0.17199999999999999</v>
      </c>
      <c r="J603" s="40">
        <v>0.20100000000000001</v>
      </c>
      <c r="K603" s="37"/>
      <c r="L603" s="319"/>
      <c r="M603" s="319"/>
      <c r="N603" s="319"/>
      <c r="O603" s="319"/>
      <c r="P603" s="37" t="s">
        <v>340</v>
      </c>
      <c r="Q603" s="39" t="s">
        <v>3251</v>
      </c>
    </row>
    <row r="604" spans="1:17" s="445" customFormat="1" ht="27.6" customHeight="1" x14ac:dyDescent="0.3">
      <c r="A604" s="16" t="s">
        <v>832</v>
      </c>
      <c r="B604" s="16" t="s">
        <v>539</v>
      </c>
      <c r="C604" s="37"/>
      <c r="D604" s="47">
        <v>670</v>
      </c>
      <c r="E604" s="47"/>
      <c r="F604" s="47"/>
      <c r="G604" s="47"/>
      <c r="H604" s="47"/>
      <c r="I604" s="47"/>
      <c r="J604" s="47"/>
      <c r="K604" s="47"/>
      <c r="L604" s="373"/>
      <c r="M604" s="373"/>
      <c r="N604" s="373"/>
      <c r="O604" s="373"/>
      <c r="P604" s="37" t="s">
        <v>339</v>
      </c>
      <c r="Q604" s="39" t="s">
        <v>1415</v>
      </c>
    </row>
    <row r="605" spans="1:17" s="445" customFormat="1" ht="27.6" customHeight="1" x14ac:dyDescent="0.3">
      <c r="A605" s="16" t="s">
        <v>833</v>
      </c>
      <c r="B605" s="16" t="s">
        <v>540</v>
      </c>
      <c r="C605" s="37"/>
      <c r="D605" s="47">
        <v>18</v>
      </c>
      <c r="E605" s="47"/>
      <c r="F605" s="47"/>
      <c r="G605" s="47"/>
      <c r="H605" s="47"/>
      <c r="I605" s="47"/>
      <c r="J605" s="47"/>
      <c r="K605" s="47"/>
      <c r="L605" s="373"/>
      <c r="M605" s="373"/>
      <c r="N605" s="373"/>
      <c r="O605" s="373"/>
      <c r="P605" s="37" t="s">
        <v>339</v>
      </c>
      <c r="Q605" s="39" t="s">
        <v>652</v>
      </c>
    </row>
    <row r="606" spans="1:17" s="445" customFormat="1" ht="27.6" customHeight="1" x14ac:dyDescent="0.3">
      <c r="A606" s="16" t="s">
        <v>834</v>
      </c>
      <c r="B606" s="16" t="s">
        <v>1072</v>
      </c>
      <c r="C606" s="37" t="s">
        <v>1155</v>
      </c>
      <c r="D606" s="37" t="s">
        <v>1073</v>
      </c>
      <c r="E606" s="37"/>
      <c r="F606" s="37"/>
      <c r="G606" s="37"/>
      <c r="H606" s="37"/>
      <c r="I606" s="37"/>
      <c r="J606" s="37"/>
      <c r="K606" s="37"/>
      <c r="L606" s="319"/>
      <c r="M606" s="319"/>
      <c r="N606" s="319"/>
      <c r="O606" s="319"/>
      <c r="P606" s="37" t="s">
        <v>339</v>
      </c>
      <c r="Q606" s="39" t="s">
        <v>653</v>
      </c>
    </row>
    <row r="607" spans="1:17" s="445" customFormat="1" ht="27.6" customHeight="1" x14ac:dyDescent="0.3">
      <c r="A607" s="16" t="s">
        <v>3701</v>
      </c>
      <c r="B607" s="16" t="s">
        <v>541</v>
      </c>
      <c r="C607" s="37"/>
      <c r="D607" s="37" t="s">
        <v>393</v>
      </c>
      <c r="E607" s="37"/>
      <c r="F607" s="37"/>
      <c r="G607" s="37"/>
      <c r="H607" s="37"/>
      <c r="I607" s="37"/>
      <c r="J607" s="37"/>
      <c r="K607" s="37"/>
      <c r="L607" s="319"/>
      <c r="M607" s="319"/>
      <c r="N607" s="319"/>
      <c r="O607" s="319"/>
      <c r="P607" s="37" t="s">
        <v>394</v>
      </c>
      <c r="Q607" s="39" t="s">
        <v>654</v>
      </c>
    </row>
    <row r="608" spans="1:17" s="445" customFormat="1" ht="27.6" customHeight="1" x14ac:dyDescent="0.3">
      <c r="A608" s="172" t="s">
        <v>1102</v>
      </c>
      <c r="B608" s="172"/>
      <c r="C608" s="172"/>
      <c r="D608" s="172"/>
      <c r="E608" s="172"/>
      <c r="F608" s="172"/>
      <c r="G608" s="172"/>
      <c r="H608" s="172"/>
      <c r="I608" s="172"/>
      <c r="J608" s="172"/>
      <c r="K608" s="172"/>
      <c r="L608" s="172"/>
      <c r="M608" s="172"/>
      <c r="N608" s="172"/>
      <c r="O608" s="172"/>
      <c r="P608" s="172"/>
      <c r="Q608" s="172"/>
    </row>
    <row r="609" spans="1:17" s="445" customFormat="1" ht="27.6" customHeight="1" x14ac:dyDescent="0.3">
      <c r="A609" s="176" t="s">
        <v>4165</v>
      </c>
      <c r="B609" s="176"/>
      <c r="C609" s="176"/>
      <c r="D609" s="176"/>
      <c r="E609" s="176"/>
      <c r="F609" s="176"/>
      <c r="G609" s="176"/>
      <c r="H609" s="176"/>
      <c r="I609" s="176"/>
      <c r="J609" s="176"/>
      <c r="K609" s="176"/>
      <c r="L609" s="176"/>
      <c r="M609" s="176"/>
      <c r="N609" s="176"/>
      <c r="O609" s="176"/>
      <c r="P609" s="176"/>
      <c r="Q609" s="176"/>
    </row>
    <row r="610" spans="1:17" s="445" customFormat="1" ht="27.6" customHeight="1" x14ac:dyDescent="0.3">
      <c r="A610" s="16" t="s">
        <v>835</v>
      </c>
      <c r="B610" s="16" t="s">
        <v>542</v>
      </c>
      <c r="C610" s="37"/>
      <c r="D610" s="40">
        <v>0.24199999999999999</v>
      </c>
      <c r="E610" s="41">
        <v>0.27500000000000002</v>
      </c>
      <c r="F610" s="41">
        <v>0.27200000000000002</v>
      </c>
      <c r="G610" s="41">
        <v>0.29199999999999998</v>
      </c>
      <c r="H610" s="41">
        <v>0.28899999999999998</v>
      </c>
      <c r="I610" s="41">
        <v>0.29499999999999998</v>
      </c>
      <c r="J610" s="86">
        <v>26.2</v>
      </c>
      <c r="K610" s="38">
        <v>29.277347244884655</v>
      </c>
      <c r="L610" s="38">
        <v>29.087922707732965</v>
      </c>
      <c r="M610" s="38">
        <v>29.662987167224173</v>
      </c>
      <c r="N610" s="38">
        <v>29.5</v>
      </c>
      <c r="O610" s="314"/>
      <c r="P610" s="37" t="s">
        <v>340</v>
      </c>
      <c r="Q610" s="90" t="s">
        <v>3352</v>
      </c>
    </row>
    <row r="611" spans="1:17" s="445" customFormat="1" ht="27.6" customHeight="1" x14ac:dyDescent="0.3">
      <c r="A611" s="16" t="s">
        <v>836</v>
      </c>
      <c r="B611" s="16" t="s">
        <v>543</v>
      </c>
      <c r="C611" s="37" t="s">
        <v>1157</v>
      </c>
      <c r="D611" s="40">
        <v>0.20200000000000001</v>
      </c>
      <c r="E611" s="41">
        <v>0.21199999999999999</v>
      </c>
      <c r="F611" s="41">
        <v>0.19</v>
      </c>
      <c r="G611" s="41">
        <v>0.20200000000000001</v>
      </c>
      <c r="H611" s="41">
        <v>0.23799999999999999</v>
      </c>
      <c r="I611" s="91" t="s">
        <v>3353</v>
      </c>
      <c r="J611" s="86" t="s">
        <v>3353</v>
      </c>
      <c r="K611" s="38" t="s">
        <v>3353</v>
      </c>
      <c r="L611" s="38" t="s">
        <v>3353</v>
      </c>
      <c r="M611" s="38" t="s">
        <v>3353</v>
      </c>
      <c r="N611" s="314"/>
      <c r="O611" s="314"/>
      <c r="P611" s="37" t="s">
        <v>340</v>
      </c>
      <c r="Q611" s="90" t="s">
        <v>1488</v>
      </c>
    </row>
    <row r="612" spans="1:17" s="445" customFormat="1" ht="27.6" customHeight="1" x14ac:dyDescent="0.3">
      <c r="A612" s="16" t="s">
        <v>837</v>
      </c>
      <c r="B612" s="16" t="s">
        <v>544</v>
      </c>
      <c r="C612" s="37"/>
      <c r="D612" s="37" t="s">
        <v>1417</v>
      </c>
      <c r="E612" s="37" t="s">
        <v>1418</v>
      </c>
      <c r="F612" s="37" t="s">
        <v>1419</v>
      </c>
      <c r="G612" s="37" t="s">
        <v>1420</v>
      </c>
      <c r="H612" s="37" t="s">
        <v>1421</v>
      </c>
      <c r="I612" s="37" t="s">
        <v>3137</v>
      </c>
      <c r="J612" s="37" t="s">
        <v>3194</v>
      </c>
      <c r="K612" s="36" t="s">
        <v>3261</v>
      </c>
      <c r="L612" s="36" t="s">
        <v>3368</v>
      </c>
      <c r="M612" s="480" t="s">
        <v>3369</v>
      </c>
      <c r="N612" s="480" t="s">
        <v>3525</v>
      </c>
      <c r="O612" s="480" t="s">
        <v>3526</v>
      </c>
      <c r="P612" s="37" t="s">
        <v>1416</v>
      </c>
      <c r="Q612" s="39" t="s">
        <v>3527</v>
      </c>
    </row>
    <row r="613" spans="1:17" s="445" customFormat="1" ht="27.6" customHeight="1" x14ac:dyDescent="0.3">
      <c r="A613" s="16" t="s">
        <v>838</v>
      </c>
      <c r="B613" s="16" t="s">
        <v>545</v>
      </c>
      <c r="C613" s="37"/>
      <c r="D613" s="36">
        <v>7120</v>
      </c>
      <c r="E613" s="36">
        <v>7833</v>
      </c>
      <c r="F613" s="36">
        <v>9482</v>
      </c>
      <c r="G613" s="36">
        <v>12812</v>
      </c>
      <c r="H613" s="36">
        <v>19126</v>
      </c>
      <c r="I613" s="36">
        <v>27892</v>
      </c>
      <c r="J613" s="36"/>
      <c r="K613" s="36"/>
      <c r="L613" s="36"/>
      <c r="M613" s="36"/>
      <c r="N613" s="36"/>
      <c r="O613" s="36"/>
      <c r="P613" s="37" t="s">
        <v>339</v>
      </c>
      <c r="Q613" s="39" t="s">
        <v>3446</v>
      </c>
    </row>
    <row r="614" spans="1:17" s="445" customFormat="1" ht="27.6" customHeight="1" x14ac:dyDescent="0.3">
      <c r="A614" s="16" t="s">
        <v>839</v>
      </c>
      <c r="B614" s="16" t="s">
        <v>3447</v>
      </c>
      <c r="C614" s="37"/>
      <c r="D614" s="36"/>
      <c r="E614" s="36"/>
      <c r="F614" s="36"/>
      <c r="G614" s="36"/>
      <c r="H614" s="36"/>
      <c r="I614" s="36"/>
      <c r="J614" s="36">
        <v>16913</v>
      </c>
      <c r="K614" s="36">
        <v>23500</v>
      </c>
      <c r="L614" s="36">
        <v>21286</v>
      </c>
      <c r="M614" s="63">
        <v>22493</v>
      </c>
      <c r="N614" s="36">
        <v>20441</v>
      </c>
      <c r="O614" s="36"/>
      <c r="P614" s="37" t="s">
        <v>339</v>
      </c>
      <c r="Q614" s="39" t="s">
        <v>3448</v>
      </c>
    </row>
    <row r="615" spans="1:17" s="445" customFormat="1" ht="27.6" customHeight="1" x14ac:dyDescent="0.3">
      <c r="A615" s="197" t="s">
        <v>3702</v>
      </c>
      <c r="B615" s="197" t="s">
        <v>546</v>
      </c>
      <c r="C615" s="173"/>
      <c r="D615" s="37">
        <v>96</v>
      </c>
      <c r="E615" s="37">
        <v>95</v>
      </c>
      <c r="F615" s="37">
        <v>124</v>
      </c>
      <c r="G615" s="37">
        <v>121</v>
      </c>
      <c r="H615" s="37">
        <v>149</v>
      </c>
      <c r="I615" s="37">
        <v>166</v>
      </c>
      <c r="J615" s="37">
        <v>131</v>
      </c>
      <c r="K615" s="37">
        <v>136</v>
      </c>
      <c r="L615" s="36">
        <v>130</v>
      </c>
      <c r="M615" s="63">
        <v>170</v>
      </c>
      <c r="N615" s="63">
        <v>162</v>
      </c>
      <c r="O615" s="63">
        <v>58</v>
      </c>
      <c r="P615" s="37" t="s">
        <v>1422</v>
      </c>
      <c r="Q615" s="172" t="s">
        <v>3528</v>
      </c>
    </row>
    <row r="616" spans="1:17" s="445" customFormat="1" ht="27.6" customHeight="1" x14ac:dyDescent="0.3">
      <c r="A616" s="197"/>
      <c r="B616" s="197"/>
      <c r="C616" s="173"/>
      <c r="D616" s="37">
        <v>186</v>
      </c>
      <c r="E616" s="37">
        <v>198</v>
      </c>
      <c r="F616" s="37">
        <v>258</v>
      </c>
      <c r="G616" s="37">
        <v>247</v>
      </c>
      <c r="H616" s="37">
        <v>304</v>
      </c>
      <c r="I616" s="37">
        <v>404</v>
      </c>
      <c r="J616" s="37">
        <v>330</v>
      </c>
      <c r="K616" s="37">
        <v>293</v>
      </c>
      <c r="L616" s="36">
        <v>223</v>
      </c>
      <c r="M616" s="63">
        <v>258</v>
      </c>
      <c r="N616" s="63">
        <v>233</v>
      </c>
      <c r="O616" s="63">
        <v>93</v>
      </c>
      <c r="P616" s="37" t="s">
        <v>1423</v>
      </c>
      <c r="Q616" s="172"/>
    </row>
    <row r="617" spans="1:17" s="445" customFormat="1" ht="27.6" customHeight="1" x14ac:dyDescent="0.3">
      <c r="A617" s="197" t="s">
        <v>840</v>
      </c>
      <c r="B617" s="197" t="s">
        <v>547</v>
      </c>
      <c r="C617" s="173" t="s">
        <v>1156</v>
      </c>
      <c r="D617" s="50">
        <v>0.69399999999999995</v>
      </c>
      <c r="E617" s="50">
        <v>0.70799999999999996</v>
      </c>
      <c r="F617" s="50">
        <v>0.68200000000000005</v>
      </c>
      <c r="G617" s="50">
        <v>0.65400000000000003</v>
      </c>
      <c r="H617" s="50">
        <v>0.63200000000000001</v>
      </c>
      <c r="I617" s="50">
        <v>0.57699999999999996</v>
      </c>
      <c r="J617" s="52">
        <v>54.751548237576465</v>
      </c>
      <c r="K617" s="38">
        <v>54.860325872312806</v>
      </c>
      <c r="L617" s="38">
        <v>55.656757558160827</v>
      </c>
      <c r="M617" s="38">
        <v>53.75582467112514</v>
      </c>
      <c r="N617" s="38">
        <v>51.959991107498361</v>
      </c>
      <c r="O617" s="481"/>
      <c r="P617" s="37" t="s">
        <v>340</v>
      </c>
      <c r="Q617" s="178" t="s">
        <v>3505</v>
      </c>
    </row>
    <row r="618" spans="1:17" s="445" customFormat="1" ht="27.6" customHeight="1" x14ac:dyDescent="0.3">
      <c r="A618" s="197"/>
      <c r="B618" s="197"/>
      <c r="C618" s="173"/>
      <c r="D618" s="50">
        <v>0.69899999999999995</v>
      </c>
      <c r="E618" s="50">
        <v>0.71299999999999997</v>
      </c>
      <c r="F618" s="50">
        <v>0.68400000000000005</v>
      </c>
      <c r="G618" s="50">
        <v>0.65800000000000003</v>
      </c>
      <c r="H618" s="50">
        <v>0.63300000000000001</v>
      </c>
      <c r="I618" s="50">
        <v>0.58299999999999996</v>
      </c>
      <c r="J618" s="52">
        <v>55.307898129914477</v>
      </c>
      <c r="K618" s="38">
        <v>55.152687144535228</v>
      </c>
      <c r="L618" s="38">
        <v>56.207163396571403</v>
      </c>
      <c r="M618" s="38">
        <v>54.197124508618934</v>
      </c>
      <c r="N618" s="38">
        <v>52.595820889314091</v>
      </c>
      <c r="O618" s="481"/>
      <c r="P618" s="37" t="s">
        <v>342</v>
      </c>
      <c r="Q618" s="178"/>
    </row>
    <row r="619" spans="1:17" s="445" customFormat="1" ht="27.6" customHeight="1" x14ac:dyDescent="0.3">
      <c r="A619" s="197"/>
      <c r="B619" s="197"/>
      <c r="C619" s="173"/>
      <c r="D619" s="50">
        <v>0.68100000000000005</v>
      </c>
      <c r="E619" s="50">
        <v>0.69399999999999995</v>
      </c>
      <c r="F619" s="50">
        <v>0.67500000000000004</v>
      </c>
      <c r="G619" s="50">
        <v>0.64100000000000001</v>
      </c>
      <c r="H619" s="50">
        <v>0.628</v>
      </c>
      <c r="I619" s="50">
        <v>0.55300000000000005</v>
      </c>
      <c r="J619" s="52">
        <v>52.329485090748506</v>
      </c>
      <c r="K619" s="38">
        <v>53.781524643022784</v>
      </c>
      <c r="L619" s="38">
        <v>53.616043189549515</v>
      </c>
      <c r="M619" s="38">
        <v>52.176121915401161</v>
      </c>
      <c r="N619" s="38">
        <v>49.503232650314729</v>
      </c>
      <c r="O619" s="481"/>
      <c r="P619" s="37" t="s">
        <v>343</v>
      </c>
      <c r="Q619" s="178"/>
    </row>
    <row r="620" spans="1:17" s="445" customFormat="1" ht="27.6" customHeight="1" x14ac:dyDescent="0.3">
      <c r="A620" s="16" t="s">
        <v>841</v>
      </c>
      <c r="B620" s="16" t="s">
        <v>548</v>
      </c>
      <c r="C620" s="37" t="s">
        <v>1156</v>
      </c>
      <c r="D620" s="58">
        <v>0.128</v>
      </c>
      <c r="E620" s="40">
        <v>0.11700000000000001</v>
      </c>
      <c r="F620" s="50">
        <v>0.108</v>
      </c>
      <c r="G620" s="52">
        <v>10.6</v>
      </c>
      <c r="H620" s="52">
        <v>10.9</v>
      </c>
      <c r="I620" s="52">
        <v>10</v>
      </c>
      <c r="J620" s="52">
        <v>8.8000000000000007</v>
      </c>
      <c r="K620" s="38">
        <v>7.5651401522111268</v>
      </c>
      <c r="L620" s="38">
        <v>8.5719462800073583</v>
      </c>
      <c r="M620" s="38">
        <v>8.2555159618939147</v>
      </c>
      <c r="N620" s="38">
        <v>7.5</v>
      </c>
      <c r="O620" s="481"/>
      <c r="P620" s="37" t="s">
        <v>340</v>
      </c>
      <c r="Q620" s="90" t="s">
        <v>3506</v>
      </c>
    </row>
    <row r="621" spans="1:17" s="445" customFormat="1" ht="27.6" customHeight="1" x14ac:dyDescent="0.3">
      <c r="A621" s="16" t="s">
        <v>842</v>
      </c>
      <c r="B621" s="16" t="s">
        <v>549</v>
      </c>
      <c r="C621" s="37" t="s">
        <v>1156</v>
      </c>
      <c r="D621" s="40">
        <v>0.21</v>
      </c>
      <c r="E621" s="40">
        <v>0.13600000000000001</v>
      </c>
      <c r="F621" s="50">
        <v>0.17599999999999999</v>
      </c>
      <c r="G621" s="52">
        <v>14.8</v>
      </c>
      <c r="H621" s="52">
        <v>15.3</v>
      </c>
      <c r="I621" s="52">
        <v>15</v>
      </c>
      <c r="J621" s="52">
        <v>6.6</v>
      </c>
      <c r="K621" s="38">
        <v>12.105193426190979</v>
      </c>
      <c r="L621" s="38">
        <v>11.534148538802434</v>
      </c>
      <c r="M621" s="38">
        <v>10.598707686582932</v>
      </c>
      <c r="N621" s="38">
        <v>14.2</v>
      </c>
      <c r="O621" s="481"/>
      <c r="P621" s="37" t="s">
        <v>340</v>
      </c>
      <c r="Q621" s="90" t="s">
        <v>3506</v>
      </c>
    </row>
    <row r="622" spans="1:17" s="445" customFormat="1" ht="27.6" customHeight="1" x14ac:dyDescent="0.3">
      <c r="A622" s="16" t="s">
        <v>843</v>
      </c>
      <c r="B622" s="16" t="s">
        <v>550</v>
      </c>
      <c r="C622" s="37" t="s">
        <v>1156</v>
      </c>
      <c r="D622" s="37" t="s">
        <v>1061</v>
      </c>
      <c r="E622" s="40">
        <v>0.156</v>
      </c>
      <c r="F622" s="50">
        <v>0.14899999999999999</v>
      </c>
      <c r="G622" s="50" t="s">
        <v>1214</v>
      </c>
      <c r="H622" s="50">
        <v>0.129</v>
      </c>
      <c r="I622" s="50">
        <v>0.14199999999999999</v>
      </c>
      <c r="J622" s="52">
        <v>11.4</v>
      </c>
      <c r="K622" s="38">
        <v>9.2452448291215283</v>
      </c>
      <c r="L622" s="38">
        <v>12.829050202259124</v>
      </c>
      <c r="M622" s="38">
        <v>12.339469221368109</v>
      </c>
      <c r="N622" s="38">
        <v>11.7</v>
      </c>
      <c r="O622" s="481"/>
      <c r="P622" s="37" t="s">
        <v>340</v>
      </c>
      <c r="Q622" s="90" t="s">
        <v>3506</v>
      </c>
    </row>
    <row r="623" spans="1:17" s="445" customFormat="1" ht="27.6" customHeight="1" x14ac:dyDescent="0.3">
      <c r="A623" s="16" t="s">
        <v>844</v>
      </c>
      <c r="B623" s="16" t="s">
        <v>551</v>
      </c>
      <c r="C623" s="37" t="s">
        <v>1156</v>
      </c>
      <c r="D623" s="40">
        <v>0.15</v>
      </c>
      <c r="E623" s="40">
        <v>0.13200000000000001</v>
      </c>
      <c r="F623" s="50">
        <v>0.124</v>
      </c>
      <c r="G623" s="50">
        <v>0.11799999999999999</v>
      </c>
      <c r="H623" s="50">
        <v>0.13</v>
      </c>
      <c r="I623" s="50">
        <v>0.114</v>
      </c>
      <c r="J623" s="52">
        <v>9.8000000000000007</v>
      </c>
      <c r="K623" s="38">
        <v>9.1180935462216581</v>
      </c>
      <c r="L623" s="38">
        <v>10.345571329721748</v>
      </c>
      <c r="M623" s="38">
        <v>10.585034557874321</v>
      </c>
      <c r="N623" s="38">
        <v>9</v>
      </c>
      <c r="O623" s="481"/>
      <c r="P623" s="37" t="s">
        <v>340</v>
      </c>
      <c r="Q623" s="39" t="s">
        <v>3506</v>
      </c>
    </row>
    <row r="624" spans="1:17" s="445" customFormat="1" ht="27.6" customHeight="1" x14ac:dyDescent="0.3">
      <c r="A624" s="201" t="s">
        <v>845</v>
      </c>
      <c r="B624" s="197" t="s">
        <v>552</v>
      </c>
      <c r="C624" s="173"/>
      <c r="D624" s="40">
        <v>0.32300000000000001</v>
      </c>
      <c r="E624" s="40">
        <v>0.32600000000000001</v>
      </c>
      <c r="F624" s="50">
        <v>0.317</v>
      </c>
      <c r="G624" s="50">
        <v>0.30599999999999999</v>
      </c>
      <c r="H624" s="50">
        <v>0.307</v>
      </c>
      <c r="I624" s="52">
        <v>29.5</v>
      </c>
      <c r="J624" s="52">
        <v>27.146122400409133</v>
      </c>
      <c r="K624" s="38">
        <v>26.688517372479819</v>
      </c>
      <c r="L624" s="38">
        <v>27.755694483352851</v>
      </c>
      <c r="M624" s="38">
        <v>27.190066447926874</v>
      </c>
      <c r="N624" s="38">
        <v>25.458848214113438</v>
      </c>
      <c r="O624" s="481"/>
      <c r="P624" s="37" t="s">
        <v>340</v>
      </c>
      <c r="Q624" s="178" t="s">
        <v>3507</v>
      </c>
    </row>
    <row r="625" spans="1:17" s="445" customFormat="1" ht="27.6" customHeight="1" x14ac:dyDescent="0.3">
      <c r="A625" s="201"/>
      <c r="B625" s="197"/>
      <c r="C625" s="173"/>
      <c r="D625" s="40">
        <v>0.32800000000000001</v>
      </c>
      <c r="E625" s="40">
        <v>0.32700000000000001</v>
      </c>
      <c r="F625" s="50">
        <v>0.32600000000000001</v>
      </c>
      <c r="G625" s="50">
        <v>0.313</v>
      </c>
      <c r="H625" s="50">
        <v>0.311</v>
      </c>
      <c r="I625" s="52">
        <v>29.7</v>
      </c>
      <c r="J625" s="52">
        <v>27.472185352543281</v>
      </c>
      <c r="K625" s="38">
        <v>26.180221200743031</v>
      </c>
      <c r="L625" s="38">
        <v>28.153340481500983</v>
      </c>
      <c r="M625" s="38">
        <v>27.361938365830358</v>
      </c>
      <c r="N625" s="38">
        <v>25.494673987288447</v>
      </c>
      <c r="O625" s="481"/>
      <c r="P625" s="37" t="s">
        <v>342</v>
      </c>
      <c r="Q625" s="178"/>
    </row>
    <row r="626" spans="1:17" s="445" customFormat="1" ht="27.6" customHeight="1" x14ac:dyDescent="0.3">
      <c r="A626" s="201"/>
      <c r="B626" s="197"/>
      <c r="C626" s="173"/>
      <c r="D626" s="40">
        <v>0.309</v>
      </c>
      <c r="E626" s="40">
        <v>0.29899999999999999</v>
      </c>
      <c r="F626" s="50">
        <v>0.28899999999999998</v>
      </c>
      <c r="G626" s="50">
        <v>0.28399999999999997</v>
      </c>
      <c r="H626" s="50">
        <v>0.29399999999999998</v>
      </c>
      <c r="I626" s="52">
        <v>29.1</v>
      </c>
      <c r="J626" s="52">
        <v>25.726610918900793</v>
      </c>
      <c r="K626" s="38">
        <v>28.56410961745371</v>
      </c>
      <c r="L626" s="38">
        <v>26.281360736485688</v>
      </c>
      <c r="M626" s="38">
        <v>26.574823659971926</v>
      </c>
      <c r="N626" s="38">
        <v>25.320422374760692</v>
      </c>
      <c r="O626" s="481"/>
      <c r="P626" s="37" t="s">
        <v>343</v>
      </c>
      <c r="Q626" s="178"/>
    </row>
    <row r="627" spans="1:17" s="445" customFormat="1" ht="42.6" customHeight="1" x14ac:dyDescent="0.3">
      <c r="A627" s="16" t="s">
        <v>846</v>
      </c>
      <c r="B627" s="16" t="s">
        <v>553</v>
      </c>
      <c r="C627" s="37"/>
      <c r="D627" s="37" t="s">
        <v>1060</v>
      </c>
      <c r="E627" s="40">
        <v>0.28000000000000003</v>
      </c>
      <c r="F627" s="50">
        <v>0.27900000000000003</v>
      </c>
      <c r="G627" s="50">
        <v>0.252</v>
      </c>
      <c r="H627" s="50">
        <v>0.25800000000000001</v>
      </c>
      <c r="I627" s="50"/>
      <c r="J627" s="51"/>
      <c r="K627" s="40"/>
      <c r="L627" s="38"/>
      <c r="M627" s="38"/>
      <c r="N627" s="38"/>
      <c r="O627" s="481"/>
      <c r="P627" s="37" t="s">
        <v>340</v>
      </c>
      <c r="Q627" s="90" t="s">
        <v>3263</v>
      </c>
    </row>
    <row r="628" spans="1:17" s="445" customFormat="1" ht="63.6" customHeight="1" x14ac:dyDescent="0.3">
      <c r="A628" s="16" t="s">
        <v>847</v>
      </c>
      <c r="B628" s="16" t="s">
        <v>4160</v>
      </c>
      <c r="C628" s="37"/>
      <c r="D628" s="37"/>
      <c r="E628" s="40"/>
      <c r="F628" s="50"/>
      <c r="G628" s="50"/>
      <c r="H628" s="50"/>
      <c r="I628" s="482">
        <v>20.994019302366269</v>
      </c>
      <c r="J628" s="482">
        <v>9.1</v>
      </c>
      <c r="K628" s="482">
        <v>16.369219373242167</v>
      </c>
      <c r="L628" s="482">
        <v>15.595703654773569</v>
      </c>
      <c r="M628" s="482">
        <v>12.852124268302884</v>
      </c>
      <c r="N628" s="482">
        <v>19.729126340787637</v>
      </c>
      <c r="O628" s="481"/>
      <c r="P628" s="37"/>
      <c r="Q628" s="90" t="s">
        <v>4163</v>
      </c>
    </row>
    <row r="629" spans="1:17" s="445" customFormat="1" ht="22.8" customHeight="1" x14ac:dyDescent="0.3">
      <c r="A629" s="16" t="s">
        <v>848</v>
      </c>
      <c r="B629" s="16" t="s">
        <v>554</v>
      </c>
      <c r="C629" s="37" t="s">
        <v>1157</v>
      </c>
      <c r="D629" s="40">
        <v>7.9000000000000001E-2</v>
      </c>
      <c r="E629" s="40">
        <v>7.9000000000000001E-2</v>
      </c>
      <c r="F629" s="50">
        <v>6.6000000000000003E-2</v>
      </c>
      <c r="G629" s="50">
        <v>6.5000000000000002E-2</v>
      </c>
      <c r="H629" s="50">
        <v>6.8000000000000005E-2</v>
      </c>
      <c r="I629" s="50">
        <v>7.0999999999999994E-2</v>
      </c>
      <c r="J629" s="52">
        <v>6</v>
      </c>
      <c r="K629" s="38">
        <v>5.9</v>
      </c>
      <c r="L629" s="38">
        <v>6.7</v>
      </c>
      <c r="M629" s="38">
        <v>6.5</v>
      </c>
      <c r="N629" s="38">
        <v>5.6</v>
      </c>
      <c r="O629" s="481"/>
      <c r="P629" s="37" t="s">
        <v>340</v>
      </c>
      <c r="Q629" s="90" t="s">
        <v>3508</v>
      </c>
    </row>
    <row r="630" spans="1:17" s="445" customFormat="1" ht="22.8" customHeight="1" x14ac:dyDescent="0.3">
      <c r="A630" s="16" t="s">
        <v>849</v>
      </c>
      <c r="B630" s="16" t="s">
        <v>555</v>
      </c>
      <c r="C630" s="37"/>
      <c r="D630" s="37" t="s">
        <v>1062</v>
      </c>
      <c r="E630" s="40">
        <v>4.7E-2</v>
      </c>
      <c r="F630" s="50">
        <v>4.4999999999999998E-2</v>
      </c>
      <c r="G630" s="50">
        <v>4.2000000000000003E-2</v>
      </c>
      <c r="H630" s="50">
        <v>4.4999999999999998E-2</v>
      </c>
      <c r="I630" s="51"/>
      <c r="J630" s="51"/>
      <c r="K630" s="40"/>
      <c r="L630" s="38"/>
      <c r="M630" s="38"/>
      <c r="N630" s="38"/>
      <c r="O630" s="481"/>
      <c r="P630" s="37" t="s">
        <v>340</v>
      </c>
      <c r="Q630" s="90" t="s">
        <v>1489</v>
      </c>
    </row>
    <row r="631" spans="1:17" s="445" customFormat="1" ht="54" customHeight="1" x14ac:dyDescent="0.3">
      <c r="A631" s="16" t="s">
        <v>4153</v>
      </c>
      <c r="B631" s="16" t="s">
        <v>4161</v>
      </c>
      <c r="C631" s="37"/>
      <c r="D631" s="37"/>
      <c r="E631" s="40"/>
      <c r="F631" s="50"/>
      <c r="G631" s="50"/>
      <c r="H631" s="50"/>
      <c r="I631" s="482">
        <v>3.0778260003595848</v>
      </c>
      <c r="J631" s="482">
        <v>1.9</v>
      </c>
      <c r="K631" s="482" t="s">
        <v>4156</v>
      </c>
      <c r="L631" s="482" t="s">
        <v>4157</v>
      </c>
      <c r="M631" s="482" t="s">
        <v>4158</v>
      </c>
      <c r="N631" s="482" t="s">
        <v>4159</v>
      </c>
      <c r="O631" s="481"/>
      <c r="P631" s="37"/>
      <c r="Q631" s="90" t="s">
        <v>4163</v>
      </c>
    </row>
    <row r="632" spans="1:17" s="445" customFormat="1" ht="25.2" customHeight="1" x14ac:dyDescent="0.3">
      <c r="A632" s="16" t="s">
        <v>4154</v>
      </c>
      <c r="B632" s="16" t="s">
        <v>556</v>
      </c>
      <c r="C632" s="37"/>
      <c r="D632" s="37" t="s">
        <v>1063</v>
      </c>
      <c r="E632" s="40">
        <v>0.66500000000000004</v>
      </c>
      <c r="F632" s="50">
        <v>0.627</v>
      </c>
      <c r="G632" s="50">
        <v>0.60399999999999998</v>
      </c>
      <c r="H632" s="50">
        <v>0.55800000000000005</v>
      </c>
      <c r="I632" s="51"/>
      <c r="J632" s="51"/>
      <c r="K632" s="40"/>
      <c r="L632" s="38"/>
      <c r="M632" s="38"/>
      <c r="N632" s="481"/>
      <c r="O632" s="481"/>
      <c r="P632" s="37" t="s">
        <v>340</v>
      </c>
      <c r="Q632" s="90" t="s">
        <v>1489</v>
      </c>
    </row>
    <row r="633" spans="1:17" s="445" customFormat="1" ht="69" customHeight="1" x14ac:dyDescent="0.3">
      <c r="A633" s="16" t="s">
        <v>4155</v>
      </c>
      <c r="B633" s="16" t="s">
        <v>4162</v>
      </c>
      <c r="C633" s="37"/>
      <c r="D633" s="37"/>
      <c r="E633" s="40"/>
      <c r="F633" s="50"/>
      <c r="G633" s="50"/>
      <c r="H633" s="50"/>
      <c r="I633" s="482">
        <v>56.409140380481041</v>
      </c>
      <c r="J633" s="482">
        <v>50.8</v>
      </c>
      <c r="K633" s="482">
        <v>43.732909856016086</v>
      </c>
      <c r="L633" s="482">
        <v>48.501852805136387</v>
      </c>
      <c r="M633" s="482">
        <v>48.405617018354761</v>
      </c>
      <c r="N633" s="482">
        <v>43.649027180434295</v>
      </c>
      <c r="O633" s="481"/>
      <c r="P633" s="37"/>
      <c r="Q633" s="90" t="s">
        <v>4163</v>
      </c>
    </row>
    <row r="634" spans="1:17" s="445" customFormat="1" ht="27.6" customHeight="1" x14ac:dyDescent="0.3">
      <c r="A634" s="172" t="s">
        <v>354</v>
      </c>
      <c r="B634" s="172"/>
      <c r="C634" s="172"/>
      <c r="D634" s="172"/>
      <c r="E634" s="172"/>
      <c r="F634" s="172"/>
      <c r="G634" s="172"/>
      <c r="H634" s="172"/>
      <c r="I634" s="172"/>
      <c r="J634" s="172"/>
      <c r="K634" s="172"/>
      <c r="L634" s="172"/>
      <c r="M634" s="172"/>
      <c r="N634" s="172"/>
      <c r="O634" s="172"/>
      <c r="P634" s="172"/>
      <c r="Q634" s="172"/>
    </row>
    <row r="635" spans="1:17" s="445" customFormat="1" ht="27.6" customHeight="1" x14ac:dyDescent="0.3">
      <c r="A635" s="176" t="s">
        <v>3766</v>
      </c>
      <c r="B635" s="176"/>
      <c r="C635" s="176"/>
      <c r="D635" s="176"/>
      <c r="E635" s="176"/>
      <c r="F635" s="176"/>
      <c r="G635" s="176"/>
      <c r="H635" s="176"/>
      <c r="I635" s="176"/>
      <c r="J635" s="176"/>
      <c r="K635" s="176"/>
      <c r="L635" s="176"/>
      <c r="M635" s="176"/>
      <c r="N635" s="176"/>
      <c r="O635" s="176"/>
      <c r="P635" s="176"/>
      <c r="Q635" s="176"/>
    </row>
    <row r="636" spans="1:17" s="445" customFormat="1" ht="27.6" customHeight="1" x14ac:dyDescent="0.3">
      <c r="A636" s="201" t="s">
        <v>850</v>
      </c>
      <c r="B636" s="494" t="s">
        <v>3941</v>
      </c>
      <c r="C636" s="59"/>
      <c r="D636" s="59"/>
      <c r="E636" s="59"/>
      <c r="F636" s="59"/>
      <c r="G636" s="59"/>
      <c r="H636" s="59"/>
      <c r="I636" s="59"/>
      <c r="J636" s="59"/>
      <c r="K636" s="59"/>
      <c r="L636" s="59"/>
      <c r="M636" s="37"/>
      <c r="N636" s="37" t="s">
        <v>3949</v>
      </c>
      <c r="O636" s="39"/>
      <c r="P636" s="47" t="s">
        <v>340</v>
      </c>
      <c r="Q636" s="172" t="s">
        <v>3953</v>
      </c>
    </row>
    <row r="637" spans="1:17" s="445" customFormat="1" ht="27.6" customHeight="1" x14ac:dyDescent="0.3">
      <c r="A637" s="201"/>
      <c r="B637" s="494"/>
      <c r="C637" s="59"/>
      <c r="D637" s="59"/>
      <c r="E637" s="59"/>
      <c r="F637" s="59"/>
      <c r="G637" s="59"/>
      <c r="H637" s="59"/>
      <c r="I637" s="59"/>
      <c r="J637" s="59"/>
      <c r="K637" s="59"/>
      <c r="L637" s="59"/>
      <c r="M637" s="59"/>
      <c r="N637" s="47">
        <v>80.8</v>
      </c>
      <c r="O637" s="39"/>
      <c r="P637" s="47" t="s">
        <v>1249</v>
      </c>
      <c r="Q637" s="179"/>
    </row>
    <row r="638" spans="1:17" s="445" customFormat="1" ht="27.6" customHeight="1" x14ac:dyDescent="0.3">
      <c r="A638" s="201"/>
      <c r="B638" s="494"/>
      <c r="C638" s="37"/>
      <c r="D638" s="37"/>
      <c r="E638" s="40"/>
      <c r="F638" s="50"/>
      <c r="G638" s="50"/>
      <c r="H638" s="50"/>
      <c r="I638" s="51"/>
      <c r="J638" s="51"/>
      <c r="K638" s="40"/>
      <c r="L638" s="38"/>
      <c r="M638" s="38"/>
      <c r="N638" s="43">
        <v>70.900000000000006</v>
      </c>
      <c r="O638" s="39"/>
      <c r="P638" s="37" t="s">
        <v>1250</v>
      </c>
      <c r="Q638" s="179"/>
    </row>
    <row r="639" spans="1:17" s="445" customFormat="1" ht="27.6" customHeight="1" x14ac:dyDescent="0.3">
      <c r="A639" s="201" t="s">
        <v>851</v>
      </c>
      <c r="B639" s="494" t="s">
        <v>3942</v>
      </c>
      <c r="C639" s="37"/>
      <c r="D639" s="37"/>
      <c r="E639" s="40"/>
      <c r="F639" s="50"/>
      <c r="G639" s="50"/>
      <c r="H639" s="50"/>
      <c r="I639" s="51"/>
      <c r="J639" s="51"/>
      <c r="K639" s="40"/>
      <c r="L639" s="38"/>
      <c r="M639" s="38"/>
      <c r="N639" s="48" t="s">
        <v>3950</v>
      </c>
      <c r="O639" s="39"/>
      <c r="P639" s="37" t="s">
        <v>340</v>
      </c>
      <c r="Q639" s="178" t="s">
        <v>3953</v>
      </c>
    </row>
    <row r="640" spans="1:17" s="445" customFormat="1" ht="27.6" customHeight="1" x14ac:dyDescent="0.3">
      <c r="A640" s="201"/>
      <c r="B640" s="494"/>
      <c r="C640" s="37"/>
      <c r="D640" s="37"/>
      <c r="E640" s="40"/>
      <c r="F640" s="50"/>
      <c r="G640" s="50"/>
      <c r="H640" s="50"/>
      <c r="I640" s="51"/>
      <c r="J640" s="51"/>
      <c r="K640" s="40"/>
      <c r="L640" s="38"/>
      <c r="M640" s="38"/>
      <c r="N640" s="48">
        <v>76.2</v>
      </c>
      <c r="O640" s="39"/>
      <c r="P640" s="47" t="s">
        <v>1249</v>
      </c>
      <c r="Q640" s="172"/>
    </row>
    <row r="641" spans="1:17" s="445" customFormat="1" ht="27.6" customHeight="1" x14ac:dyDescent="0.3">
      <c r="A641" s="201"/>
      <c r="B641" s="494"/>
      <c r="C641" s="37"/>
      <c r="D641" s="37"/>
      <c r="E641" s="40"/>
      <c r="F641" s="50"/>
      <c r="G641" s="50"/>
      <c r="H641" s="50"/>
      <c r="I641" s="51"/>
      <c r="J641" s="51"/>
      <c r="K641" s="40"/>
      <c r="L641" s="38"/>
      <c r="M641" s="38"/>
      <c r="N641" s="48">
        <v>66.5</v>
      </c>
      <c r="O641" s="39"/>
      <c r="P641" s="37" t="s">
        <v>1250</v>
      </c>
      <c r="Q641" s="172"/>
    </row>
    <row r="642" spans="1:17" s="445" customFormat="1" ht="27.6" customHeight="1" x14ac:dyDescent="0.3">
      <c r="A642" s="201" t="s">
        <v>852</v>
      </c>
      <c r="B642" s="494" t="s">
        <v>3943</v>
      </c>
      <c r="C642" s="37"/>
      <c r="D642" s="37"/>
      <c r="E642" s="40"/>
      <c r="F642" s="50"/>
      <c r="G642" s="50"/>
      <c r="H642" s="50"/>
      <c r="I642" s="51"/>
      <c r="J642" s="51"/>
      <c r="K642" s="40"/>
      <c r="L642" s="38"/>
      <c r="M642" s="38"/>
      <c r="N642" s="48" t="s">
        <v>3951</v>
      </c>
      <c r="O642" s="39"/>
      <c r="P642" s="37" t="s">
        <v>340</v>
      </c>
      <c r="Q642" s="172" t="s">
        <v>3953</v>
      </c>
    </row>
    <row r="643" spans="1:17" s="445" customFormat="1" ht="27.6" customHeight="1" x14ac:dyDescent="0.3">
      <c r="A643" s="201"/>
      <c r="B643" s="494"/>
      <c r="C643" s="37"/>
      <c r="D643" s="37"/>
      <c r="E643" s="40"/>
      <c r="F643" s="50"/>
      <c r="G643" s="50"/>
      <c r="H643" s="50"/>
      <c r="I643" s="51"/>
      <c r="J643" s="51"/>
      <c r="K643" s="40"/>
      <c r="L643" s="38"/>
      <c r="M643" s="38"/>
      <c r="N643" s="48">
        <v>89.4</v>
      </c>
      <c r="O643" s="39"/>
      <c r="P643" s="47" t="s">
        <v>1249</v>
      </c>
      <c r="Q643" s="172"/>
    </row>
    <row r="644" spans="1:17" s="445" customFormat="1" ht="27.6" customHeight="1" x14ac:dyDescent="0.3">
      <c r="A644" s="201"/>
      <c r="B644" s="494"/>
      <c r="C644" s="37"/>
      <c r="D644" s="37"/>
      <c r="E644" s="40"/>
      <c r="F644" s="50"/>
      <c r="G644" s="50"/>
      <c r="H644" s="50"/>
      <c r="I644" s="51"/>
      <c r="J644" s="51"/>
      <c r="K644" s="40"/>
      <c r="L644" s="38"/>
      <c r="M644" s="38"/>
      <c r="N644" s="48">
        <v>85.5</v>
      </c>
      <c r="O644" s="39"/>
      <c r="P644" s="37" t="s">
        <v>1250</v>
      </c>
      <c r="Q644" s="172"/>
    </row>
    <row r="645" spans="1:17" s="445" customFormat="1" ht="27.6" customHeight="1" x14ac:dyDescent="0.3">
      <c r="A645" s="16" t="s">
        <v>853</v>
      </c>
      <c r="B645" s="493" t="s">
        <v>3944</v>
      </c>
      <c r="C645" s="37"/>
      <c r="D645" s="37"/>
      <c r="E645" s="40"/>
      <c r="F645" s="50"/>
      <c r="G645" s="50"/>
      <c r="H645" s="50"/>
      <c r="I645" s="51"/>
      <c r="J645" s="51"/>
      <c r="K645" s="40"/>
      <c r="L645" s="38"/>
      <c r="M645" s="38"/>
      <c r="N645" s="48" t="s">
        <v>3952</v>
      </c>
      <c r="O645" s="39"/>
      <c r="P645" s="37" t="s">
        <v>340</v>
      </c>
      <c r="Q645" s="39" t="s">
        <v>3953</v>
      </c>
    </row>
    <row r="646" spans="1:17" s="445" customFormat="1" ht="27.6" customHeight="1" x14ac:dyDescent="0.3">
      <c r="A646" s="16" t="s">
        <v>3945</v>
      </c>
      <c r="B646" s="493" t="s">
        <v>3946</v>
      </c>
      <c r="C646" s="37"/>
      <c r="D646" s="37"/>
      <c r="E646" s="40"/>
      <c r="F646" s="50"/>
      <c r="G646" s="50"/>
      <c r="H646" s="50"/>
      <c r="I646" s="51"/>
      <c r="J646" s="51"/>
      <c r="K646" s="40"/>
      <c r="L646" s="38"/>
      <c r="M646" s="38"/>
      <c r="N646" s="48">
        <v>17.899999999999999</v>
      </c>
      <c r="O646" s="39"/>
      <c r="P646" s="37" t="s">
        <v>340</v>
      </c>
      <c r="Q646" s="39" t="s">
        <v>3954</v>
      </c>
    </row>
    <row r="647" spans="1:17" s="445" customFormat="1" ht="27.6" customHeight="1" x14ac:dyDescent="0.3">
      <c r="A647" s="16" t="s">
        <v>3947</v>
      </c>
      <c r="B647" s="493" t="s">
        <v>3948</v>
      </c>
      <c r="C647" s="37"/>
      <c r="D647" s="37"/>
      <c r="E647" s="40"/>
      <c r="F647" s="50"/>
      <c r="G647" s="50"/>
      <c r="H647" s="50"/>
      <c r="I647" s="51"/>
      <c r="J647" s="51"/>
      <c r="K647" s="40"/>
      <c r="L647" s="38"/>
      <c r="M647" s="38"/>
      <c r="N647" s="48">
        <v>1.8</v>
      </c>
      <c r="O647" s="39"/>
      <c r="P647" s="37" t="s">
        <v>340</v>
      </c>
      <c r="Q647" s="39" t="s">
        <v>3954</v>
      </c>
    </row>
    <row r="648" spans="1:17" s="445" customFormat="1" ht="27.6" customHeight="1" x14ac:dyDescent="0.3">
      <c r="A648" s="177" t="s">
        <v>557</v>
      </c>
      <c r="B648" s="177"/>
      <c r="C648" s="177"/>
      <c r="D648" s="177"/>
      <c r="E648" s="177"/>
      <c r="F648" s="177"/>
      <c r="G648" s="177"/>
      <c r="H648" s="177"/>
      <c r="I648" s="177"/>
      <c r="J648" s="177"/>
      <c r="K648" s="177"/>
      <c r="L648" s="177"/>
      <c r="M648" s="177"/>
      <c r="N648" s="177"/>
      <c r="O648" s="177"/>
      <c r="P648" s="177"/>
      <c r="Q648" s="177"/>
    </row>
    <row r="649" spans="1:17" s="445" customFormat="1" ht="27.6" customHeight="1" x14ac:dyDescent="0.3">
      <c r="A649" s="196" t="s">
        <v>558</v>
      </c>
      <c r="B649" s="196"/>
      <c r="C649" s="196"/>
      <c r="D649" s="196"/>
      <c r="E649" s="196"/>
      <c r="F649" s="196"/>
      <c r="G649" s="196"/>
      <c r="H649" s="196"/>
      <c r="I649" s="196"/>
      <c r="J649" s="196"/>
      <c r="K649" s="196"/>
      <c r="L649" s="196"/>
      <c r="M649" s="196"/>
      <c r="N649" s="196"/>
      <c r="O649" s="196"/>
      <c r="P649" s="196"/>
      <c r="Q649" s="196"/>
    </row>
    <row r="650" spans="1:17" s="449" customFormat="1" ht="27.6" customHeight="1" x14ac:dyDescent="0.3">
      <c r="A650" s="176" t="s">
        <v>3767</v>
      </c>
      <c r="B650" s="176"/>
      <c r="C650" s="176"/>
      <c r="D650" s="176"/>
      <c r="E650" s="176"/>
      <c r="F650" s="176"/>
      <c r="G650" s="176"/>
      <c r="H650" s="176"/>
      <c r="I650" s="176"/>
      <c r="J650" s="176"/>
      <c r="K650" s="176"/>
      <c r="L650" s="176"/>
      <c r="M650" s="176"/>
      <c r="N650" s="176"/>
      <c r="O650" s="176"/>
      <c r="P650" s="176"/>
      <c r="Q650" s="176"/>
    </row>
    <row r="651" spans="1:17" s="445" customFormat="1" ht="27.6" customHeight="1" x14ac:dyDescent="0.3">
      <c r="A651" s="18" t="s">
        <v>854</v>
      </c>
      <c r="B651" s="16" t="s">
        <v>559</v>
      </c>
      <c r="C651" s="37" t="s">
        <v>1158</v>
      </c>
      <c r="D651" s="40">
        <v>0.16900000000000001</v>
      </c>
      <c r="E651" s="40">
        <v>0.17699999999999999</v>
      </c>
      <c r="F651" s="40">
        <v>0.17499999999999999</v>
      </c>
      <c r="G651" s="40">
        <v>0.17799999999999999</v>
      </c>
      <c r="H651" s="40">
        <v>0.17299999999999999</v>
      </c>
      <c r="I651" s="40">
        <v>0.16800000000000001</v>
      </c>
      <c r="J651" s="40">
        <v>0.26600000000000001</v>
      </c>
      <c r="K651" s="52">
        <v>19.100000000000001</v>
      </c>
      <c r="L651" s="52">
        <v>18.2</v>
      </c>
      <c r="M651" s="56">
        <v>18.2</v>
      </c>
      <c r="N651" s="455"/>
      <c r="O651" s="455"/>
      <c r="P651" s="37" t="s">
        <v>340</v>
      </c>
      <c r="Q651" s="39" t="s">
        <v>3963</v>
      </c>
    </row>
    <row r="652" spans="1:17" s="445" customFormat="1" ht="27.6" customHeight="1" x14ac:dyDescent="0.3">
      <c r="A652" s="18" t="s">
        <v>855</v>
      </c>
      <c r="B652" s="16" t="s">
        <v>560</v>
      </c>
      <c r="C652" s="37"/>
      <c r="D652" s="37"/>
      <c r="E652" s="37"/>
      <c r="F652" s="37"/>
      <c r="G652" s="52">
        <v>8.5</v>
      </c>
      <c r="H652" s="52">
        <v>8.5</v>
      </c>
      <c r="I652" s="52">
        <v>8.4</v>
      </c>
      <c r="J652" s="52">
        <v>13.1</v>
      </c>
      <c r="K652" s="52">
        <v>10.5</v>
      </c>
      <c r="L652" s="52">
        <v>7.9</v>
      </c>
      <c r="M652" s="56"/>
      <c r="N652" s="455"/>
      <c r="O652" s="455"/>
      <c r="P652" s="37" t="s">
        <v>340</v>
      </c>
      <c r="Q652" s="39" t="s">
        <v>3373</v>
      </c>
    </row>
    <row r="653" spans="1:17" s="445" customFormat="1" ht="27.6" customHeight="1" x14ac:dyDescent="0.3">
      <c r="A653" s="18" t="s">
        <v>3703</v>
      </c>
      <c r="B653" s="16" t="s">
        <v>3337</v>
      </c>
      <c r="C653" s="37"/>
      <c r="D653" s="36"/>
      <c r="E653" s="36">
        <v>360100</v>
      </c>
      <c r="F653" s="36">
        <v>441200</v>
      </c>
      <c r="G653" s="36">
        <v>450400</v>
      </c>
      <c r="H653" s="36">
        <v>442500</v>
      </c>
      <c r="I653" s="36">
        <v>446500</v>
      </c>
      <c r="J653" s="36">
        <v>657700</v>
      </c>
      <c r="K653" s="36">
        <v>603100</v>
      </c>
      <c r="L653" s="45"/>
      <c r="M653" s="45"/>
      <c r="N653" s="45"/>
      <c r="O653" s="45"/>
      <c r="P653" s="37" t="s">
        <v>1</v>
      </c>
      <c r="Q653" s="53" t="s">
        <v>3336</v>
      </c>
    </row>
    <row r="654" spans="1:17" s="445" customFormat="1" ht="27.6" customHeight="1" x14ac:dyDescent="0.3">
      <c r="A654" s="18" t="s">
        <v>3704</v>
      </c>
      <c r="B654" s="16" t="s">
        <v>3337</v>
      </c>
      <c r="C654" s="37"/>
      <c r="D654" s="36"/>
      <c r="E654" s="36">
        <v>200500</v>
      </c>
      <c r="F654" s="36">
        <v>233100</v>
      </c>
      <c r="G654" s="36">
        <v>244000</v>
      </c>
      <c r="H654" s="36">
        <v>225100</v>
      </c>
      <c r="I654" s="36">
        <v>227400</v>
      </c>
      <c r="J654" s="36">
        <v>358700</v>
      </c>
      <c r="K654" s="36">
        <v>294200</v>
      </c>
      <c r="L654" s="45"/>
      <c r="M654" s="45"/>
      <c r="N654" s="45"/>
      <c r="O654" s="45"/>
      <c r="P654" s="37" t="s">
        <v>424</v>
      </c>
      <c r="Q654" s="53" t="s">
        <v>3336</v>
      </c>
    </row>
    <row r="655" spans="1:17" s="445" customFormat="1" ht="27.6" customHeight="1" x14ac:dyDescent="0.3">
      <c r="A655" s="18" t="s">
        <v>3705</v>
      </c>
      <c r="B655" s="16" t="s">
        <v>3337</v>
      </c>
      <c r="C655" s="37"/>
      <c r="D655" s="36"/>
      <c r="E655" s="36">
        <v>159600</v>
      </c>
      <c r="F655" s="36">
        <v>208100</v>
      </c>
      <c r="G655" s="36">
        <v>206400</v>
      </c>
      <c r="H655" s="36">
        <v>217400</v>
      </c>
      <c r="I655" s="36">
        <v>219100</v>
      </c>
      <c r="J655" s="36">
        <v>299000</v>
      </c>
      <c r="K655" s="36">
        <v>309000</v>
      </c>
      <c r="L655" s="45"/>
      <c r="M655" s="45"/>
      <c r="N655" s="45"/>
      <c r="O655" s="45"/>
      <c r="P655" s="37" t="s">
        <v>425</v>
      </c>
      <c r="Q655" s="53" t="s">
        <v>3336</v>
      </c>
    </row>
    <row r="656" spans="1:17" s="445" customFormat="1" ht="27.6" customHeight="1" x14ac:dyDescent="0.3">
      <c r="A656" s="18" t="s">
        <v>3706</v>
      </c>
      <c r="B656" s="16" t="s">
        <v>561</v>
      </c>
      <c r="C656" s="37"/>
      <c r="D656" s="40">
        <v>0.61099999999999999</v>
      </c>
      <c r="E656" s="40">
        <v>0.59299999999999997</v>
      </c>
      <c r="F656" s="40">
        <v>0.59299999999999997</v>
      </c>
      <c r="G656" s="40">
        <v>0.59399999999999997</v>
      </c>
      <c r="H656" s="40">
        <v>0.59099999999999997</v>
      </c>
      <c r="I656" s="40">
        <v>0.59399999999999997</v>
      </c>
      <c r="J656" s="53" t="s">
        <v>3304</v>
      </c>
      <c r="K656" s="53" t="s">
        <v>3304</v>
      </c>
      <c r="L656" s="455"/>
      <c r="M656" s="455"/>
      <c r="N656" s="455"/>
      <c r="O656" s="455"/>
      <c r="P656" s="37" t="s">
        <v>340</v>
      </c>
      <c r="Q656" s="39" t="s">
        <v>3343</v>
      </c>
    </row>
    <row r="657" spans="1:17" s="445" customFormat="1" ht="27.6" customHeight="1" x14ac:dyDescent="0.3">
      <c r="A657" s="202" t="s">
        <v>3707</v>
      </c>
      <c r="B657" s="197" t="s">
        <v>1074</v>
      </c>
      <c r="C657" s="173"/>
      <c r="D657" s="41">
        <v>0.20200000000000001</v>
      </c>
      <c r="E657" s="41">
        <v>0.19900000000000001</v>
      </c>
      <c r="F657" s="40">
        <v>0.214</v>
      </c>
      <c r="G657" s="40">
        <v>0.20899999999999999</v>
      </c>
      <c r="H657" s="40">
        <v>0.21199999999999999</v>
      </c>
      <c r="I657" s="40">
        <v>0.20699999999999999</v>
      </c>
      <c r="J657" s="53" t="s">
        <v>3304</v>
      </c>
      <c r="K657" s="53" t="s">
        <v>3304</v>
      </c>
      <c r="L657" s="455"/>
      <c r="M657" s="455"/>
      <c r="N657" s="455"/>
      <c r="O657" s="455"/>
      <c r="P657" s="37" t="s">
        <v>340</v>
      </c>
      <c r="Q657" s="172" t="s">
        <v>3344</v>
      </c>
    </row>
    <row r="658" spans="1:17" s="445" customFormat="1" ht="27.6" customHeight="1" x14ac:dyDescent="0.3">
      <c r="A658" s="202"/>
      <c r="B658" s="197"/>
      <c r="C658" s="173"/>
      <c r="D658" s="41">
        <v>0.20599999999999999</v>
      </c>
      <c r="E658" s="41">
        <v>0.20300000000000001</v>
      </c>
      <c r="F658" s="40">
        <v>0.224</v>
      </c>
      <c r="G658" s="40">
        <v>0.22</v>
      </c>
      <c r="H658" s="40" t="s">
        <v>3207</v>
      </c>
      <c r="I658" s="40" t="s">
        <v>3207</v>
      </c>
      <c r="J658" s="53" t="s">
        <v>3304</v>
      </c>
      <c r="K658" s="53" t="s">
        <v>3304</v>
      </c>
      <c r="L658" s="455"/>
      <c r="M658" s="455"/>
      <c r="N658" s="455"/>
      <c r="O658" s="455"/>
      <c r="P658" s="37" t="s">
        <v>1215</v>
      </c>
      <c r="Q658" s="172"/>
    </row>
    <row r="659" spans="1:17" s="445" customFormat="1" ht="27.6" customHeight="1" x14ac:dyDescent="0.3">
      <c r="A659" s="202"/>
      <c r="B659" s="197"/>
      <c r="C659" s="173"/>
      <c r="D659" s="41">
        <v>0.19800000000000001</v>
      </c>
      <c r="E659" s="41">
        <v>0.19700000000000001</v>
      </c>
      <c r="F659" s="40">
        <v>0.20100000000000001</v>
      </c>
      <c r="G659" s="40">
        <v>0.19500000000000001</v>
      </c>
      <c r="H659" s="40" t="s">
        <v>3207</v>
      </c>
      <c r="I659" s="40" t="s">
        <v>3207</v>
      </c>
      <c r="J659" s="53" t="s">
        <v>3304</v>
      </c>
      <c r="K659" s="53" t="s">
        <v>3304</v>
      </c>
      <c r="L659" s="455"/>
      <c r="M659" s="455"/>
      <c r="N659" s="455"/>
      <c r="O659" s="455"/>
      <c r="P659" s="37" t="s">
        <v>1216</v>
      </c>
      <c r="Q659" s="172"/>
    </row>
    <row r="660" spans="1:17" s="445" customFormat="1" ht="27.6" customHeight="1" x14ac:dyDescent="0.3">
      <c r="A660" s="202" t="s">
        <v>3708</v>
      </c>
      <c r="B660" s="197" t="s">
        <v>1075</v>
      </c>
      <c r="C660" s="173"/>
      <c r="D660" s="41">
        <v>0.79800000000000004</v>
      </c>
      <c r="E660" s="41">
        <v>0.80100000000000005</v>
      </c>
      <c r="F660" s="40">
        <v>0.78600000000000003</v>
      </c>
      <c r="G660" s="40">
        <v>0.79100000000000004</v>
      </c>
      <c r="H660" s="40">
        <v>0.78800000000000003</v>
      </c>
      <c r="I660" s="40">
        <v>0.79300000000000004</v>
      </c>
      <c r="J660" s="53" t="s">
        <v>3304</v>
      </c>
      <c r="K660" s="53" t="s">
        <v>3304</v>
      </c>
      <c r="L660" s="455"/>
      <c r="M660" s="455"/>
      <c r="N660" s="455"/>
      <c r="O660" s="455"/>
      <c r="P660" s="37" t="s">
        <v>340</v>
      </c>
      <c r="Q660" s="172" t="s">
        <v>3345</v>
      </c>
    </row>
    <row r="661" spans="1:17" s="445" customFormat="1" ht="27.6" customHeight="1" x14ac:dyDescent="0.3">
      <c r="A661" s="202"/>
      <c r="B661" s="197"/>
      <c r="C661" s="173"/>
      <c r="D661" s="41">
        <v>0.79400000000000004</v>
      </c>
      <c r="E661" s="41">
        <v>0.79700000000000004</v>
      </c>
      <c r="F661" s="40">
        <v>0.77600000000000002</v>
      </c>
      <c r="G661" s="40">
        <v>0.78</v>
      </c>
      <c r="H661" s="40" t="s">
        <v>3207</v>
      </c>
      <c r="I661" s="40" t="s">
        <v>3207</v>
      </c>
      <c r="J661" s="53" t="s">
        <v>3304</v>
      </c>
      <c r="K661" s="53" t="s">
        <v>3304</v>
      </c>
      <c r="L661" s="455"/>
      <c r="M661" s="455"/>
      <c r="N661" s="455"/>
      <c r="O661" s="455"/>
      <c r="P661" s="37" t="s">
        <v>1215</v>
      </c>
      <c r="Q661" s="172"/>
    </row>
    <row r="662" spans="1:17" s="445" customFormat="1" ht="27.6" customHeight="1" x14ac:dyDescent="0.3">
      <c r="A662" s="202"/>
      <c r="B662" s="197"/>
      <c r="C662" s="173"/>
      <c r="D662" s="41">
        <v>0.80200000000000005</v>
      </c>
      <c r="E662" s="41">
        <v>0.80300000000000005</v>
      </c>
      <c r="F662" s="40">
        <v>0.79900000000000004</v>
      </c>
      <c r="G662" s="40">
        <v>0.80500000000000005</v>
      </c>
      <c r="H662" s="40" t="s">
        <v>3207</v>
      </c>
      <c r="I662" s="40" t="s">
        <v>3207</v>
      </c>
      <c r="J662" s="53" t="s">
        <v>3304</v>
      </c>
      <c r="K662" s="53" t="s">
        <v>3304</v>
      </c>
      <c r="L662" s="455"/>
      <c r="M662" s="455"/>
      <c r="N662" s="455"/>
      <c r="O662" s="455"/>
      <c r="P662" s="37" t="s">
        <v>1216</v>
      </c>
      <c r="Q662" s="172"/>
    </row>
    <row r="663" spans="1:17" s="445" customFormat="1" ht="27.6" customHeight="1" x14ac:dyDescent="0.3">
      <c r="A663" s="18" t="s">
        <v>3709</v>
      </c>
      <c r="B663" s="16" t="s">
        <v>1086</v>
      </c>
      <c r="C663" s="37"/>
      <c r="D663" s="96">
        <v>791.3</v>
      </c>
      <c r="E663" s="96">
        <v>838.6</v>
      </c>
      <c r="F663" s="96">
        <v>885.8</v>
      </c>
      <c r="G663" s="96">
        <v>897.4</v>
      </c>
      <c r="H663" s="96">
        <v>897.6</v>
      </c>
      <c r="I663" s="96">
        <v>890</v>
      </c>
      <c r="J663" s="53" t="s">
        <v>3304</v>
      </c>
      <c r="K663" s="53" t="s">
        <v>3304</v>
      </c>
      <c r="L663" s="483"/>
      <c r="M663" s="483"/>
      <c r="N663" s="483"/>
      <c r="O663" s="483"/>
      <c r="P663" s="37" t="s">
        <v>466</v>
      </c>
      <c r="Q663" s="39" t="s">
        <v>3305</v>
      </c>
    </row>
    <row r="664" spans="1:17" s="445" customFormat="1" ht="27.6" customHeight="1" x14ac:dyDescent="0.3">
      <c r="A664" s="202" t="s">
        <v>3710</v>
      </c>
      <c r="B664" s="197" t="s">
        <v>562</v>
      </c>
      <c r="C664" s="37"/>
      <c r="D664" s="92">
        <v>0.67900000000000005</v>
      </c>
      <c r="E664" s="92">
        <v>0.68799999999999994</v>
      </c>
      <c r="F664" s="92">
        <v>0.68300000000000005</v>
      </c>
      <c r="G664" s="92">
        <v>0.67900000000000005</v>
      </c>
      <c r="H664" s="92">
        <v>0.68400000000000005</v>
      </c>
      <c r="I664" s="92">
        <v>0.71599999999999997</v>
      </c>
      <c r="J664" s="40">
        <v>0.77500000000000002</v>
      </c>
      <c r="K664" s="40">
        <v>0.72</v>
      </c>
      <c r="L664" s="37">
        <v>69.599999999999994</v>
      </c>
      <c r="M664" s="37" t="s">
        <v>3438</v>
      </c>
      <c r="N664" s="54" t="s">
        <v>3438</v>
      </c>
      <c r="O664" s="455"/>
      <c r="P664" s="37" t="s">
        <v>340</v>
      </c>
      <c r="Q664" s="172" t="s">
        <v>3346</v>
      </c>
    </row>
    <row r="665" spans="1:17" s="445" customFormat="1" ht="27.6" customHeight="1" x14ac:dyDescent="0.3">
      <c r="A665" s="202"/>
      <c r="B665" s="197"/>
      <c r="C665" s="37"/>
      <c r="D665" s="55">
        <v>515.9</v>
      </c>
      <c r="E665" s="55">
        <v>527.20000000000005</v>
      </c>
      <c r="F665" s="55">
        <v>565.5</v>
      </c>
      <c r="G665" s="55">
        <v>581.20000000000005</v>
      </c>
      <c r="H665" s="57">
        <v>572</v>
      </c>
      <c r="I665" s="57">
        <v>524.4</v>
      </c>
      <c r="J665" s="55">
        <v>350.8</v>
      </c>
      <c r="K665" s="55">
        <v>467.3</v>
      </c>
      <c r="L665" s="37">
        <v>544.6</v>
      </c>
      <c r="M665" s="37" t="s">
        <v>3438</v>
      </c>
      <c r="N665" s="54" t="s">
        <v>3438</v>
      </c>
      <c r="O665" s="484"/>
      <c r="P665" s="37" t="s">
        <v>1424</v>
      </c>
      <c r="Q665" s="172"/>
    </row>
    <row r="666" spans="1:17" s="445" customFormat="1" ht="27.6" customHeight="1" x14ac:dyDescent="0.3">
      <c r="A666" s="202" t="s">
        <v>3711</v>
      </c>
      <c r="B666" s="197" t="s">
        <v>3341</v>
      </c>
      <c r="C666" s="37"/>
      <c r="D666" s="40">
        <v>0.61499999999999999</v>
      </c>
      <c r="E666" s="40">
        <v>0.60599999999999998</v>
      </c>
      <c r="F666" s="40">
        <v>0.62</v>
      </c>
      <c r="G666" s="40">
        <v>0.75600000000000001</v>
      </c>
      <c r="H666" s="40"/>
      <c r="I666" s="38">
        <v>61.738891936368624</v>
      </c>
      <c r="J666" s="38">
        <v>56.967948218045706</v>
      </c>
      <c r="K666" s="38">
        <v>62.73398463718398</v>
      </c>
      <c r="L666" s="38">
        <v>64.589726484322881</v>
      </c>
      <c r="M666" s="38">
        <v>68.404522613065325</v>
      </c>
      <c r="N666" s="455"/>
      <c r="O666" s="455"/>
      <c r="P666" s="37" t="s">
        <v>340</v>
      </c>
      <c r="Q666" s="172" t="s">
        <v>3550</v>
      </c>
    </row>
    <row r="667" spans="1:17" s="445" customFormat="1" ht="27.6" customHeight="1" x14ac:dyDescent="0.3">
      <c r="A667" s="202"/>
      <c r="B667" s="197"/>
      <c r="C667" s="37"/>
      <c r="D667" s="57">
        <v>478.2</v>
      </c>
      <c r="E667" s="57">
        <v>516.9</v>
      </c>
      <c r="F667" s="57">
        <v>529.6</v>
      </c>
      <c r="G667" s="57">
        <v>599.4</v>
      </c>
      <c r="H667" s="57"/>
      <c r="I667" s="56">
        <v>558.00000000000011</v>
      </c>
      <c r="J667" s="56">
        <v>551.79999999999995</v>
      </c>
      <c r="K667" s="56">
        <v>499.70000000000005</v>
      </c>
      <c r="L667" s="485">
        <v>530.79999999999995</v>
      </c>
      <c r="M667" s="57">
        <v>503</v>
      </c>
      <c r="N667" s="484"/>
      <c r="O667" s="484"/>
      <c r="P667" s="37" t="s">
        <v>1424</v>
      </c>
      <c r="Q667" s="172"/>
    </row>
    <row r="668" spans="1:17" s="445" customFormat="1" ht="27.6" customHeight="1" x14ac:dyDescent="0.3">
      <c r="A668" s="18" t="s">
        <v>3712</v>
      </c>
      <c r="B668" s="16" t="s">
        <v>1064</v>
      </c>
      <c r="C668" s="37"/>
      <c r="D668" s="37">
        <v>63.3</v>
      </c>
      <c r="E668" s="37">
        <v>62.3</v>
      </c>
      <c r="F668" s="37">
        <v>63.3</v>
      </c>
      <c r="G668" s="38">
        <v>64</v>
      </c>
      <c r="H668" s="38">
        <v>65</v>
      </c>
      <c r="I668" s="38">
        <v>65</v>
      </c>
      <c r="J668" s="38">
        <v>61.7</v>
      </c>
      <c r="K668" s="38">
        <v>62</v>
      </c>
      <c r="L668" s="38">
        <v>63</v>
      </c>
      <c r="M668" s="38">
        <v>61.7</v>
      </c>
      <c r="N668" s="54">
        <v>69.5</v>
      </c>
      <c r="O668" s="38"/>
      <c r="P668" s="37" t="s">
        <v>340</v>
      </c>
      <c r="Q668" s="39" t="s">
        <v>3439</v>
      </c>
    </row>
    <row r="669" spans="1:17" s="445" customFormat="1" ht="27.6" customHeight="1" x14ac:dyDescent="0.3">
      <c r="A669" s="202" t="s">
        <v>3714</v>
      </c>
      <c r="B669" s="197" t="s">
        <v>3323</v>
      </c>
      <c r="C669" s="173"/>
      <c r="D669" s="37">
        <v>86.9</v>
      </c>
      <c r="E669" s="37">
        <v>88.8</v>
      </c>
      <c r="F669" s="37">
        <v>85.9</v>
      </c>
      <c r="G669" s="37">
        <v>86.3</v>
      </c>
      <c r="H669" s="37">
        <v>86.4</v>
      </c>
      <c r="I669" s="37">
        <v>86.9</v>
      </c>
      <c r="J669" s="37">
        <v>80.099999999999994</v>
      </c>
      <c r="K669" s="37">
        <v>83.5</v>
      </c>
      <c r="L669" s="38">
        <v>86.8</v>
      </c>
      <c r="M669" s="39" t="s">
        <v>3961</v>
      </c>
      <c r="N669" s="39" t="s">
        <v>3962</v>
      </c>
      <c r="O669" s="39"/>
      <c r="P669" s="37" t="s">
        <v>563</v>
      </c>
      <c r="Q669" s="172" t="s">
        <v>3964</v>
      </c>
    </row>
    <row r="670" spans="1:17" s="445" customFormat="1" ht="27.6" customHeight="1" x14ac:dyDescent="0.3">
      <c r="A670" s="202"/>
      <c r="B670" s="197"/>
      <c r="C670" s="173"/>
      <c r="D670" s="37">
        <v>96.9</v>
      </c>
      <c r="E670" s="37">
        <v>96.6</v>
      </c>
      <c r="F670" s="38">
        <v>96.1</v>
      </c>
      <c r="G670" s="38">
        <v>96.3</v>
      </c>
      <c r="H670" s="38">
        <v>96.4</v>
      </c>
      <c r="I670" s="38">
        <v>96.2</v>
      </c>
      <c r="J670" s="38">
        <v>90.9</v>
      </c>
      <c r="K670" s="38">
        <v>94</v>
      </c>
      <c r="L670" s="38">
        <v>96.8</v>
      </c>
      <c r="M670" s="39" t="s">
        <v>3961</v>
      </c>
      <c r="N670" s="39" t="s">
        <v>3962</v>
      </c>
      <c r="O670" s="39"/>
      <c r="P670" s="37" t="s">
        <v>564</v>
      </c>
      <c r="Q670" s="172"/>
    </row>
    <row r="671" spans="1:17" s="445" customFormat="1" ht="27.6" customHeight="1" x14ac:dyDescent="0.3">
      <c r="A671" s="202"/>
      <c r="B671" s="197"/>
      <c r="C671" s="173"/>
      <c r="D671" s="37">
        <v>98.5</v>
      </c>
      <c r="E671" s="38">
        <v>98</v>
      </c>
      <c r="F671" s="37">
        <v>97.9</v>
      </c>
      <c r="G671" s="37">
        <v>97.7</v>
      </c>
      <c r="H671" s="38">
        <v>97.9</v>
      </c>
      <c r="I671" s="38">
        <v>98</v>
      </c>
      <c r="J671" s="38">
        <v>95.3</v>
      </c>
      <c r="K671" s="38">
        <v>96.3</v>
      </c>
      <c r="L671" s="38">
        <v>97.4</v>
      </c>
      <c r="M671" s="39" t="s">
        <v>3961</v>
      </c>
      <c r="N671" s="39" t="s">
        <v>3962</v>
      </c>
      <c r="O671" s="39"/>
      <c r="P671" s="37" t="s">
        <v>1425</v>
      </c>
      <c r="Q671" s="172"/>
    </row>
    <row r="672" spans="1:17" s="445" customFormat="1" ht="27.6" customHeight="1" x14ac:dyDescent="0.3">
      <c r="A672" s="202"/>
      <c r="B672" s="197"/>
      <c r="C672" s="173"/>
      <c r="D672" s="38">
        <v>98.4</v>
      </c>
      <c r="E672" s="38">
        <v>98.1</v>
      </c>
      <c r="F672" s="38">
        <v>97.5</v>
      </c>
      <c r="G672" s="38">
        <v>97.8</v>
      </c>
      <c r="H672" s="38">
        <v>98.1</v>
      </c>
      <c r="I672" s="38">
        <v>97.4</v>
      </c>
      <c r="J672" s="38">
        <v>95.7</v>
      </c>
      <c r="K672" s="38">
        <v>96.6</v>
      </c>
      <c r="L672" s="38">
        <v>97.6</v>
      </c>
      <c r="M672" s="39" t="s">
        <v>3961</v>
      </c>
      <c r="N672" s="39" t="s">
        <v>3962</v>
      </c>
      <c r="O672" s="39"/>
      <c r="P672" s="37" t="s">
        <v>565</v>
      </c>
      <c r="Q672" s="172"/>
    </row>
    <row r="673" spans="1:17" s="445" customFormat="1" ht="27.6" customHeight="1" x14ac:dyDescent="0.3">
      <c r="A673" s="202"/>
      <c r="B673" s="197"/>
      <c r="C673" s="173"/>
      <c r="D673" s="38">
        <v>94.5</v>
      </c>
      <c r="E673" s="38">
        <v>95.1</v>
      </c>
      <c r="F673" s="38">
        <v>94.2</v>
      </c>
      <c r="G673" s="38">
        <v>94.5</v>
      </c>
      <c r="H673" s="38">
        <v>95</v>
      </c>
      <c r="I673" s="38">
        <v>94.7</v>
      </c>
      <c r="J673" s="38">
        <v>90.8</v>
      </c>
      <c r="K673" s="38">
        <v>92.9</v>
      </c>
      <c r="L673" s="38">
        <v>94.9</v>
      </c>
      <c r="M673" s="39" t="s">
        <v>3961</v>
      </c>
      <c r="N673" s="39" t="s">
        <v>3962</v>
      </c>
      <c r="O673" s="39"/>
      <c r="P673" s="37" t="s">
        <v>566</v>
      </c>
      <c r="Q673" s="172"/>
    </row>
    <row r="674" spans="1:17" s="445" customFormat="1" ht="27.6" customHeight="1" x14ac:dyDescent="0.3">
      <c r="A674" s="202"/>
      <c r="B674" s="197"/>
      <c r="C674" s="173"/>
      <c r="D674" s="38">
        <v>95.3</v>
      </c>
      <c r="E674" s="38">
        <v>95.2</v>
      </c>
      <c r="F674" s="38">
        <v>94.3</v>
      </c>
      <c r="G674" s="38">
        <v>94.3</v>
      </c>
      <c r="H674" s="38">
        <v>94.3</v>
      </c>
      <c r="I674" s="38">
        <v>94.9</v>
      </c>
      <c r="J674" s="38">
        <v>88.5</v>
      </c>
      <c r="K674" s="38">
        <v>91.5</v>
      </c>
      <c r="L674" s="38">
        <v>95.5</v>
      </c>
      <c r="M674" s="39" t="s">
        <v>3961</v>
      </c>
      <c r="N674" s="39" t="s">
        <v>3962</v>
      </c>
      <c r="O674" s="39"/>
      <c r="P674" s="37" t="s">
        <v>567</v>
      </c>
      <c r="Q674" s="172"/>
    </row>
    <row r="675" spans="1:17" s="445" customFormat="1" ht="27.6" customHeight="1" x14ac:dyDescent="0.3">
      <c r="A675" s="18" t="s">
        <v>3713</v>
      </c>
      <c r="B675" s="16" t="s">
        <v>1076</v>
      </c>
      <c r="C675" s="37"/>
      <c r="D675" s="48">
        <v>1642.2</v>
      </c>
      <c r="E675" s="48">
        <v>1739.4</v>
      </c>
      <c r="F675" s="48">
        <v>1779.1</v>
      </c>
      <c r="G675" s="48">
        <v>1850.7</v>
      </c>
      <c r="H675" s="48">
        <v>1966.7</v>
      </c>
      <c r="I675" s="48">
        <v>2102.1</v>
      </c>
      <c r="J675" s="48">
        <v>1730.4</v>
      </c>
      <c r="K675" s="48">
        <v>1940</v>
      </c>
      <c r="L675" s="48">
        <v>2270.6</v>
      </c>
      <c r="M675" s="48" t="s">
        <v>3360</v>
      </c>
      <c r="N675" s="477" t="s">
        <v>3360</v>
      </c>
      <c r="O675" s="477"/>
      <c r="P675" s="37" t="s">
        <v>339</v>
      </c>
      <c r="Q675" s="39" t="s">
        <v>3362</v>
      </c>
    </row>
    <row r="676" spans="1:17" s="445" customFormat="1" ht="27.6" customHeight="1" x14ac:dyDescent="0.3">
      <c r="A676" s="18" t="s">
        <v>3715</v>
      </c>
      <c r="B676" s="16" t="s">
        <v>3434</v>
      </c>
      <c r="C676" s="37"/>
      <c r="D676" s="48">
        <v>1393.9</v>
      </c>
      <c r="E676" s="48">
        <v>1462.7</v>
      </c>
      <c r="F676" s="48">
        <v>1538.9</v>
      </c>
      <c r="G676" s="48">
        <v>1543.1</v>
      </c>
      <c r="H676" s="48">
        <v>1557.4</v>
      </c>
      <c r="I676" s="48">
        <v>1617.5</v>
      </c>
      <c r="J676" s="48">
        <v>1414.8</v>
      </c>
      <c r="K676" s="48">
        <v>1445.1</v>
      </c>
      <c r="L676" s="48">
        <v>1668.1</v>
      </c>
      <c r="M676" s="48">
        <v>1833.2</v>
      </c>
      <c r="N676" s="48">
        <v>1927.6</v>
      </c>
      <c r="O676" s="48"/>
      <c r="P676" s="37" t="s">
        <v>466</v>
      </c>
      <c r="Q676" s="39" t="s">
        <v>3965</v>
      </c>
    </row>
    <row r="677" spans="1:17" s="445" customFormat="1" ht="27.6" customHeight="1" x14ac:dyDescent="0.3">
      <c r="A677" s="18" t="s">
        <v>3716</v>
      </c>
      <c r="B677" s="16" t="s">
        <v>568</v>
      </c>
      <c r="C677" s="37"/>
      <c r="D677" s="37">
        <v>45.3</v>
      </c>
      <c r="E677" s="37">
        <v>43.9</v>
      </c>
      <c r="F677" s="37">
        <v>44.3</v>
      </c>
      <c r="G677" s="37">
        <v>44.4</v>
      </c>
      <c r="H677" s="37">
        <v>43.2</v>
      </c>
      <c r="I677" s="38">
        <v>42</v>
      </c>
      <c r="J677" s="37">
        <v>51.8</v>
      </c>
      <c r="K677" s="37">
        <v>47.7</v>
      </c>
      <c r="L677" s="37">
        <v>42.9</v>
      </c>
      <c r="M677" s="477" t="s">
        <v>3207</v>
      </c>
      <c r="N677" s="477" t="s">
        <v>3207</v>
      </c>
      <c r="O677" s="477"/>
      <c r="P677" s="37" t="s">
        <v>340</v>
      </c>
      <c r="Q677" s="39" t="s">
        <v>3361</v>
      </c>
    </row>
    <row r="678" spans="1:17" s="445" customFormat="1" ht="27.6" customHeight="1" x14ac:dyDescent="0.3">
      <c r="A678" s="18" t="s">
        <v>3717</v>
      </c>
      <c r="B678" s="16" t="s">
        <v>569</v>
      </c>
      <c r="C678" s="37"/>
      <c r="D678" s="36">
        <v>10505</v>
      </c>
      <c r="E678" s="36">
        <v>14463</v>
      </c>
      <c r="F678" s="36">
        <v>3669</v>
      </c>
      <c r="G678" s="36">
        <v>7317</v>
      </c>
      <c r="H678" s="36">
        <v>5663</v>
      </c>
      <c r="I678" s="36">
        <v>4980</v>
      </c>
      <c r="J678" s="36"/>
      <c r="K678" s="36"/>
      <c r="L678" s="45"/>
      <c r="M678" s="45"/>
      <c r="N678" s="45"/>
      <c r="O678" s="45"/>
      <c r="P678" s="37" t="s">
        <v>339</v>
      </c>
      <c r="Q678" s="39" t="s">
        <v>1561</v>
      </c>
    </row>
    <row r="679" spans="1:17" s="445" customFormat="1" ht="27.6" customHeight="1" x14ac:dyDescent="0.3">
      <c r="A679" s="18" t="s">
        <v>3955</v>
      </c>
      <c r="B679" s="16" t="s">
        <v>570</v>
      </c>
      <c r="C679" s="37"/>
      <c r="D679" s="37">
        <v>5.45</v>
      </c>
      <c r="E679" s="37"/>
      <c r="F679" s="37"/>
      <c r="G679" s="37"/>
      <c r="H679" s="37"/>
      <c r="I679" s="37"/>
      <c r="J679" s="37"/>
      <c r="K679" s="37"/>
      <c r="L679" s="319"/>
      <c r="M679" s="319"/>
      <c r="N679" s="319"/>
      <c r="O679" s="319"/>
      <c r="P679" s="37" t="s">
        <v>339</v>
      </c>
      <c r="Q679" s="39" t="s">
        <v>641</v>
      </c>
    </row>
    <row r="680" spans="1:17" s="445" customFormat="1" ht="27.6" customHeight="1" x14ac:dyDescent="0.3">
      <c r="A680" s="18" t="s">
        <v>3956</v>
      </c>
      <c r="B680" s="16" t="s">
        <v>571</v>
      </c>
      <c r="C680" s="37"/>
      <c r="D680" s="37" t="s">
        <v>393</v>
      </c>
      <c r="E680" s="37"/>
      <c r="F680" s="37"/>
      <c r="G680" s="37"/>
      <c r="H680" s="37"/>
      <c r="I680" s="37"/>
      <c r="J680" s="37"/>
      <c r="K680" s="37"/>
      <c r="L680" s="319"/>
      <c r="M680" s="319"/>
      <c r="N680" s="319"/>
      <c r="O680" s="319"/>
      <c r="P680" s="37" t="s">
        <v>339</v>
      </c>
      <c r="Q680" s="39" t="s">
        <v>641</v>
      </c>
    </row>
    <row r="681" spans="1:17" s="445" customFormat="1" ht="27.6" customHeight="1" x14ac:dyDescent="0.3">
      <c r="A681" s="202" t="s">
        <v>3957</v>
      </c>
      <c r="B681" s="197" t="s">
        <v>3958</v>
      </c>
      <c r="C681" s="37"/>
      <c r="D681" s="48">
        <v>22.257156228047762</v>
      </c>
      <c r="E681" s="48">
        <v>22.344924431912727</v>
      </c>
      <c r="F681" s="48">
        <v>21.225889976643018</v>
      </c>
      <c r="G681" s="48">
        <v>21.291617832641247</v>
      </c>
      <c r="H681" s="48">
        <v>21.117173124167255</v>
      </c>
      <c r="I681" s="48">
        <v>20.67848406025816</v>
      </c>
      <c r="J681" s="48">
        <v>27.892207940215382</v>
      </c>
      <c r="K681" s="48">
        <v>23.44631825858032</v>
      </c>
      <c r="L681" s="48">
        <v>21.64220455272201</v>
      </c>
      <c r="M681" s="48">
        <v>20.845543203773556</v>
      </c>
      <c r="N681" s="48"/>
      <c r="O681" s="382"/>
      <c r="P681" s="37" t="s">
        <v>340</v>
      </c>
      <c r="Q681" s="172" t="s">
        <v>3966</v>
      </c>
    </row>
    <row r="682" spans="1:17" s="445" customFormat="1" ht="27.6" customHeight="1" x14ac:dyDescent="0.3">
      <c r="A682" s="202"/>
      <c r="B682" s="197"/>
      <c r="C682" s="37"/>
      <c r="D682" s="48">
        <v>31.881545419938949</v>
      </c>
      <c r="E682" s="48">
        <v>32.2715324862316</v>
      </c>
      <c r="F682" s="48">
        <v>30.870790245568731</v>
      </c>
      <c r="G682" s="48">
        <v>30.664985884060989</v>
      </c>
      <c r="H682" s="48">
        <v>29.798179622875168</v>
      </c>
      <c r="I682" s="48">
        <v>29.384864148019108</v>
      </c>
      <c r="J682" s="48">
        <v>35.997167434458461</v>
      </c>
      <c r="K682" s="48">
        <v>32.531823282805334</v>
      </c>
      <c r="L682" s="48">
        <v>30.164725937866365</v>
      </c>
      <c r="M682" s="48">
        <v>28.656548503270706</v>
      </c>
      <c r="N682" s="382"/>
      <c r="O682" s="382"/>
      <c r="P682" s="37" t="s">
        <v>3935</v>
      </c>
      <c r="Q682" s="172"/>
    </row>
    <row r="683" spans="1:17" s="445" customFormat="1" ht="27.6" customHeight="1" x14ac:dyDescent="0.3">
      <c r="A683" s="202"/>
      <c r="B683" s="197"/>
      <c r="C683" s="37"/>
      <c r="D683" s="48">
        <v>12.646540940340705</v>
      </c>
      <c r="E683" s="48">
        <v>12.427880417229892</v>
      </c>
      <c r="F683" s="48">
        <v>11.574131732259659</v>
      </c>
      <c r="G683" s="48">
        <v>11.879652572656072</v>
      </c>
      <c r="H683" s="48">
        <v>12.410525743983415</v>
      </c>
      <c r="I683" s="48">
        <v>11.940691337766825</v>
      </c>
      <c r="J683" s="48">
        <v>19.719151513538517</v>
      </c>
      <c r="K683" s="48">
        <v>14.306247389398044</v>
      </c>
      <c r="L683" s="48">
        <v>13.093864091844996</v>
      </c>
      <c r="M683" s="48">
        <v>13.023268475489377</v>
      </c>
      <c r="N683" s="382"/>
      <c r="O683" s="382"/>
      <c r="P683" s="37" t="s">
        <v>3934</v>
      </c>
      <c r="Q683" s="172"/>
    </row>
    <row r="684" spans="1:17" s="445" customFormat="1" ht="27.6" customHeight="1" x14ac:dyDescent="0.3">
      <c r="A684" s="18" t="s">
        <v>3959</v>
      </c>
      <c r="B684" s="16" t="s">
        <v>3960</v>
      </c>
      <c r="C684" s="37"/>
      <c r="D684" s="48"/>
      <c r="E684" s="48"/>
      <c r="F684" s="48"/>
      <c r="G684" s="48"/>
      <c r="H684" s="48"/>
      <c r="I684" s="48"/>
      <c r="J684" s="48"/>
      <c r="K684" s="48"/>
      <c r="L684" s="48"/>
      <c r="M684" s="48"/>
      <c r="N684" s="48">
        <v>28.6</v>
      </c>
      <c r="O684" s="382"/>
      <c r="P684" s="37" t="s">
        <v>340</v>
      </c>
      <c r="Q684" s="39" t="s">
        <v>3967</v>
      </c>
    </row>
    <row r="685" spans="1:17" s="445" customFormat="1" ht="27.6" customHeight="1" x14ac:dyDescent="0.3">
      <c r="A685" s="172" t="s">
        <v>354</v>
      </c>
      <c r="B685" s="172"/>
      <c r="C685" s="172"/>
      <c r="D685" s="172"/>
      <c r="E685" s="172"/>
      <c r="F685" s="172"/>
      <c r="G685" s="172"/>
      <c r="H685" s="172"/>
      <c r="I685" s="172"/>
      <c r="J685" s="172"/>
      <c r="K685" s="172"/>
      <c r="L685" s="172"/>
      <c r="M685" s="172"/>
      <c r="N685" s="172"/>
      <c r="O685" s="172"/>
      <c r="P685" s="172"/>
      <c r="Q685" s="172"/>
    </row>
    <row r="686" spans="1:17" s="445" customFormat="1" ht="27.6" customHeight="1" x14ac:dyDescent="0.3">
      <c r="A686" s="176" t="s">
        <v>3768</v>
      </c>
      <c r="B686" s="176"/>
      <c r="C686" s="176"/>
      <c r="D686" s="176"/>
      <c r="E686" s="176"/>
      <c r="F686" s="176"/>
      <c r="G686" s="176"/>
      <c r="H686" s="176"/>
      <c r="I686" s="176"/>
      <c r="J686" s="176"/>
      <c r="K686" s="176"/>
      <c r="L686" s="176"/>
      <c r="M686" s="176"/>
      <c r="N686" s="176"/>
      <c r="O686" s="176"/>
      <c r="P686" s="176"/>
      <c r="Q686" s="176"/>
    </row>
    <row r="687" spans="1:17" s="445" customFormat="1" ht="27.6" customHeight="1" x14ac:dyDescent="0.3">
      <c r="A687" s="16" t="s">
        <v>856</v>
      </c>
      <c r="B687" s="18" t="s">
        <v>572</v>
      </c>
      <c r="C687" s="37"/>
      <c r="D687" s="37" t="s">
        <v>393</v>
      </c>
      <c r="E687" s="37"/>
      <c r="F687" s="37"/>
      <c r="G687" s="37"/>
      <c r="H687" s="37"/>
      <c r="I687" s="37">
        <v>350</v>
      </c>
      <c r="J687" s="37"/>
      <c r="K687" s="37"/>
      <c r="L687" s="319"/>
      <c r="M687" s="319"/>
      <c r="N687" s="319"/>
      <c r="O687" s="319"/>
      <c r="P687" s="37" t="s">
        <v>339</v>
      </c>
      <c r="Q687" s="39" t="s">
        <v>656</v>
      </c>
    </row>
    <row r="688" spans="1:17" s="445" customFormat="1" ht="27.6" customHeight="1" x14ac:dyDescent="0.3">
      <c r="A688" s="16" t="s">
        <v>857</v>
      </c>
      <c r="B688" s="18" t="s">
        <v>573</v>
      </c>
      <c r="C688" s="37"/>
      <c r="D688" s="37" t="s">
        <v>393</v>
      </c>
      <c r="E688" s="37"/>
      <c r="F688" s="37"/>
      <c r="G688" s="37"/>
      <c r="H688" s="37"/>
      <c r="I688" s="37">
        <v>1</v>
      </c>
      <c r="J688" s="37"/>
      <c r="K688" s="37"/>
      <c r="L688" s="319"/>
      <c r="M688" s="319"/>
      <c r="N688" s="319"/>
      <c r="O688" s="319"/>
      <c r="P688" s="37" t="s">
        <v>339</v>
      </c>
      <c r="Q688" s="39" t="s">
        <v>656</v>
      </c>
    </row>
    <row r="689" spans="1:17" s="445" customFormat="1" ht="27.6" customHeight="1" x14ac:dyDescent="0.3">
      <c r="A689" s="16" t="s">
        <v>858</v>
      </c>
      <c r="B689" s="18" t="s">
        <v>574</v>
      </c>
      <c r="C689" s="37"/>
      <c r="D689" s="37">
        <v>390</v>
      </c>
      <c r="E689" s="37"/>
      <c r="F689" s="37"/>
      <c r="G689" s="37"/>
      <c r="H689" s="37"/>
      <c r="I689" s="37"/>
      <c r="J689" s="37"/>
      <c r="K689" s="37"/>
      <c r="L689" s="319"/>
      <c r="M689" s="319"/>
      <c r="N689" s="319"/>
      <c r="O689" s="319"/>
      <c r="P689" s="37" t="s">
        <v>339</v>
      </c>
      <c r="Q689" s="39" t="s">
        <v>657</v>
      </c>
    </row>
    <row r="690" spans="1:17" s="445" customFormat="1" ht="27.6" customHeight="1" x14ac:dyDescent="0.3">
      <c r="A690" s="197" t="s">
        <v>859</v>
      </c>
      <c r="B690" s="197" t="s">
        <v>575</v>
      </c>
      <c r="C690" s="173"/>
      <c r="D690" s="37">
        <v>45.9</v>
      </c>
      <c r="E690" s="37">
        <v>44.5</v>
      </c>
      <c r="F690" s="37">
        <v>45.2</v>
      </c>
      <c r="G690" s="38">
        <v>45</v>
      </c>
      <c r="H690" s="38">
        <v>45.1</v>
      </c>
      <c r="I690" s="38">
        <v>44.8</v>
      </c>
      <c r="J690" s="38">
        <v>39.1</v>
      </c>
      <c r="K690" s="38">
        <v>44.4</v>
      </c>
      <c r="L690" s="37">
        <v>43.7</v>
      </c>
      <c r="M690" s="37">
        <v>45.2</v>
      </c>
      <c r="N690" s="48" t="s">
        <v>3649</v>
      </c>
      <c r="O690" s="48" t="s">
        <v>3649</v>
      </c>
      <c r="P690" s="37" t="s">
        <v>1254</v>
      </c>
      <c r="Q690" s="172" t="s">
        <v>3471</v>
      </c>
    </row>
    <row r="691" spans="1:17" s="445" customFormat="1" ht="27.6" customHeight="1" x14ac:dyDescent="0.3">
      <c r="A691" s="197"/>
      <c r="B691" s="197"/>
      <c r="C691" s="173"/>
      <c r="D691" s="37">
        <v>39.299999999999997</v>
      </c>
      <c r="E691" s="37">
        <v>38.6</v>
      </c>
      <c r="F691" s="37">
        <v>39.200000000000003</v>
      </c>
      <c r="G691" s="38">
        <v>39.4</v>
      </c>
      <c r="H691" s="38">
        <v>39.200000000000003</v>
      </c>
      <c r="I691" s="38">
        <v>39.200000000000003</v>
      </c>
      <c r="J691" s="38">
        <v>33.1</v>
      </c>
      <c r="K691" s="38">
        <v>37.799999999999997</v>
      </c>
      <c r="L691" s="37">
        <v>38.299999999999997</v>
      </c>
      <c r="M691" s="37">
        <v>40.700000000000003</v>
      </c>
      <c r="N691" s="48" t="s">
        <v>3649</v>
      </c>
      <c r="O691" s="48" t="s">
        <v>3649</v>
      </c>
      <c r="P691" s="37" t="s">
        <v>1255</v>
      </c>
      <c r="Q691" s="172"/>
    </row>
    <row r="692" spans="1:17" s="445" customFormat="1" ht="27.6" customHeight="1" x14ac:dyDescent="0.3">
      <c r="A692" s="197"/>
      <c r="B692" s="197"/>
      <c r="C692" s="173"/>
      <c r="D692" s="37">
        <v>65.3</v>
      </c>
      <c r="E692" s="37">
        <v>62.3</v>
      </c>
      <c r="F692" s="37">
        <v>63.1</v>
      </c>
      <c r="G692" s="38">
        <v>63.1</v>
      </c>
      <c r="H692" s="38">
        <v>63.3</v>
      </c>
      <c r="I692" s="38">
        <v>62.9</v>
      </c>
      <c r="J692" s="38">
        <v>59.6</v>
      </c>
      <c r="K692" s="38">
        <v>66.900000000000006</v>
      </c>
      <c r="L692" s="37">
        <v>64.599999999999994</v>
      </c>
      <c r="M692" s="37">
        <v>64.8</v>
      </c>
      <c r="N692" s="48" t="s">
        <v>3649</v>
      </c>
      <c r="O692" s="48" t="s">
        <v>3649</v>
      </c>
      <c r="P692" s="37" t="s">
        <v>1256</v>
      </c>
      <c r="Q692" s="172"/>
    </row>
    <row r="693" spans="1:17" s="445" customFormat="1" ht="27.6" customHeight="1" x14ac:dyDescent="0.3">
      <c r="A693" s="197"/>
      <c r="B693" s="197"/>
      <c r="C693" s="173"/>
      <c r="D693" s="37">
        <v>54.1</v>
      </c>
      <c r="E693" s="37">
        <v>55.5</v>
      </c>
      <c r="F693" s="37">
        <v>54.8</v>
      </c>
      <c r="G693" s="38">
        <v>55</v>
      </c>
      <c r="H693" s="38">
        <v>54.9</v>
      </c>
      <c r="I693" s="38">
        <v>55.2</v>
      </c>
      <c r="J693" s="38">
        <v>60.9</v>
      </c>
      <c r="K693" s="38">
        <v>55.6</v>
      </c>
      <c r="L693" s="37">
        <v>56.3</v>
      </c>
      <c r="M693" s="37">
        <v>54.8</v>
      </c>
      <c r="N693" s="48" t="s">
        <v>3649</v>
      </c>
      <c r="O693" s="48" t="s">
        <v>3649</v>
      </c>
      <c r="P693" s="37" t="s">
        <v>1257</v>
      </c>
      <c r="Q693" s="172"/>
    </row>
    <row r="694" spans="1:17" s="445" customFormat="1" ht="27.6" customHeight="1" x14ac:dyDescent="0.3">
      <c r="A694" s="197"/>
      <c r="B694" s="197"/>
      <c r="C694" s="173"/>
      <c r="D694" s="37">
        <v>60.7</v>
      </c>
      <c r="E694" s="37">
        <v>61.4</v>
      </c>
      <c r="F694" s="37">
        <v>60.8</v>
      </c>
      <c r="G694" s="38">
        <v>60.6</v>
      </c>
      <c r="H694" s="38">
        <v>60.8</v>
      </c>
      <c r="I694" s="38">
        <v>60.8</v>
      </c>
      <c r="J694" s="38">
        <v>66.900000000000006</v>
      </c>
      <c r="K694" s="38">
        <v>62.2</v>
      </c>
      <c r="L694" s="37">
        <v>61.7</v>
      </c>
      <c r="M694" s="37">
        <v>59.3</v>
      </c>
      <c r="N694" s="48" t="s">
        <v>3649</v>
      </c>
      <c r="O694" s="48" t="s">
        <v>3649</v>
      </c>
      <c r="P694" s="37" t="s">
        <v>576</v>
      </c>
      <c r="Q694" s="172"/>
    </row>
    <row r="695" spans="1:17" s="445" customFormat="1" ht="27.6" customHeight="1" x14ac:dyDescent="0.3">
      <c r="A695" s="197"/>
      <c r="B695" s="197"/>
      <c r="C695" s="173"/>
      <c r="D695" s="37">
        <v>34.700000000000003</v>
      </c>
      <c r="E695" s="37">
        <v>37.700000000000003</v>
      </c>
      <c r="F695" s="37">
        <v>36.9</v>
      </c>
      <c r="G695" s="38">
        <v>36.9</v>
      </c>
      <c r="H695" s="38">
        <v>36.700000000000003</v>
      </c>
      <c r="I695" s="38">
        <v>37.1</v>
      </c>
      <c r="J695" s="38">
        <v>40.4</v>
      </c>
      <c r="K695" s="38">
        <v>33.1</v>
      </c>
      <c r="L695" s="37">
        <v>35.4</v>
      </c>
      <c r="M695" s="37">
        <v>35.200000000000003</v>
      </c>
      <c r="N695" s="48" t="s">
        <v>3649</v>
      </c>
      <c r="O695" s="48" t="s">
        <v>3649</v>
      </c>
      <c r="P695" s="37" t="s">
        <v>577</v>
      </c>
      <c r="Q695" s="172"/>
    </row>
    <row r="696" spans="1:17" s="445" customFormat="1" ht="27.6" customHeight="1" x14ac:dyDescent="0.3">
      <c r="A696" s="172" t="s">
        <v>4097</v>
      </c>
      <c r="B696" s="172"/>
      <c r="C696" s="172"/>
      <c r="D696" s="172"/>
      <c r="E696" s="172"/>
      <c r="F696" s="172"/>
      <c r="G696" s="172"/>
      <c r="H696" s="172"/>
      <c r="I696" s="172"/>
      <c r="J696" s="172"/>
      <c r="K696" s="172"/>
      <c r="L696" s="172"/>
      <c r="M696" s="172"/>
      <c r="N696" s="172"/>
      <c r="O696" s="172"/>
      <c r="P696" s="172"/>
      <c r="Q696" s="172"/>
    </row>
    <row r="697" spans="1:17" s="445" customFormat="1" ht="27.6" customHeight="1" x14ac:dyDescent="0.3">
      <c r="A697" s="176" t="s">
        <v>3769</v>
      </c>
      <c r="B697" s="176"/>
      <c r="C697" s="176"/>
      <c r="D697" s="176"/>
      <c r="E697" s="176"/>
      <c r="F697" s="176"/>
      <c r="G697" s="176"/>
      <c r="H697" s="176"/>
      <c r="I697" s="176"/>
      <c r="J697" s="176"/>
      <c r="K697" s="176"/>
      <c r="L697" s="176"/>
      <c r="M697" s="176"/>
      <c r="N697" s="176"/>
      <c r="O697" s="176"/>
      <c r="P697" s="176"/>
      <c r="Q697" s="176"/>
    </row>
    <row r="698" spans="1:17" s="445" customFormat="1" ht="27.6" customHeight="1" x14ac:dyDescent="0.3">
      <c r="A698" s="16" t="s">
        <v>860</v>
      </c>
      <c r="B698" s="16" t="s">
        <v>578</v>
      </c>
      <c r="C698" s="37"/>
      <c r="D698" s="40">
        <v>0.36699999999999999</v>
      </c>
      <c r="E698" s="40">
        <v>0.35799999999999998</v>
      </c>
      <c r="F698" s="40">
        <v>0.35299999999999998</v>
      </c>
      <c r="G698" s="40">
        <v>0.36699999999999999</v>
      </c>
      <c r="H698" s="40">
        <v>0.36499999999999999</v>
      </c>
      <c r="I698" s="40">
        <v>0.37</v>
      </c>
      <c r="J698" s="40">
        <v>0.35399999999999998</v>
      </c>
      <c r="K698" s="40">
        <v>0.32200000000000001</v>
      </c>
      <c r="L698" s="56">
        <v>33.5</v>
      </c>
      <c r="M698" s="56">
        <v>35.700000000000003</v>
      </c>
      <c r="N698" s="56">
        <v>33.6</v>
      </c>
      <c r="O698" s="56"/>
      <c r="P698" s="37" t="s">
        <v>340</v>
      </c>
      <c r="Q698" s="39" t="s">
        <v>3519</v>
      </c>
    </row>
    <row r="699" spans="1:17" s="445" customFormat="1" ht="27.6" customHeight="1" x14ac:dyDescent="0.3">
      <c r="A699" s="16" t="s">
        <v>861</v>
      </c>
      <c r="B699" s="16" t="s">
        <v>579</v>
      </c>
      <c r="C699" s="37"/>
      <c r="D699" s="58">
        <v>0.41199999999999998</v>
      </c>
      <c r="E699" s="60"/>
      <c r="F699" s="60"/>
      <c r="G699" s="60"/>
      <c r="H699" s="60"/>
      <c r="I699" s="58"/>
      <c r="J699" s="58"/>
      <c r="K699" s="58"/>
      <c r="L699" s="366"/>
      <c r="M699" s="366"/>
      <c r="N699" s="366"/>
      <c r="O699" s="366"/>
      <c r="P699" s="37" t="s">
        <v>340</v>
      </c>
      <c r="Q699" s="39" t="s">
        <v>655</v>
      </c>
    </row>
    <row r="700" spans="1:17" s="445" customFormat="1" ht="27.6" customHeight="1" x14ac:dyDescent="0.3">
      <c r="A700" s="172" t="s">
        <v>354</v>
      </c>
      <c r="B700" s="172"/>
      <c r="C700" s="172"/>
      <c r="D700" s="172"/>
      <c r="E700" s="172"/>
      <c r="F700" s="172"/>
      <c r="G700" s="172"/>
      <c r="H700" s="172"/>
      <c r="I700" s="172"/>
      <c r="J700" s="172"/>
      <c r="K700" s="172"/>
      <c r="L700" s="172"/>
      <c r="M700" s="172"/>
      <c r="N700" s="172"/>
      <c r="O700" s="172"/>
      <c r="P700" s="172"/>
      <c r="Q700" s="172"/>
    </row>
    <row r="701" spans="1:17" s="445" customFormat="1" ht="27.6" customHeight="1" x14ac:dyDescent="0.3">
      <c r="A701" s="176" t="s">
        <v>3770</v>
      </c>
      <c r="B701" s="176"/>
      <c r="C701" s="176"/>
      <c r="D701" s="176"/>
      <c r="E701" s="176"/>
      <c r="F701" s="176"/>
      <c r="G701" s="176"/>
      <c r="H701" s="176"/>
      <c r="I701" s="176"/>
      <c r="J701" s="176"/>
      <c r="K701" s="176"/>
      <c r="L701" s="176"/>
      <c r="M701" s="176"/>
      <c r="N701" s="176"/>
      <c r="O701" s="176"/>
      <c r="P701" s="176"/>
      <c r="Q701" s="176"/>
    </row>
    <row r="702" spans="1:17" s="445" customFormat="1" ht="27.6" customHeight="1" x14ac:dyDescent="0.3">
      <c r="A702" s="197" t="s">
        <v>862</v>
      </c>
      <c r="B702" s="197" t="s">
        <v>3968</v>
      </c>
      <c r="C702" s="39"/>
      <c r="D702" s="48"/>
      <c r="E702" s="48"/>
      <c r="F702" s="48"/>
      <c r="G702" s="48"/>
      <c r="H702" s="48"/>
      <c r="I702" s="48" t="s">
        <v>3975</v>
      </c>
      <c r="J702" s="48" t="s">
        <v>3976</v>
      </c>
      <c r="K702" s="48" t="s">
        <v>3977</v>
      </c>
      <c r="L702" s="48" t="s">
        <v>3978</v>
      </c>
      <c r="M702" s="48">
        <v>51</v>
      </c>
      <c r="N702" s="48">
        <v>54.9</v>
      </c>
      <c r="O702" s="39"/>
      <c r="P702" s="37" t="s">
        <v>340</v>
      </c>
      <c r="Q702" s="172" t="s">
        <v>3996</v>
      </c>
    </row>
    <row r="703" spans="1:17" s="445" customFormat="1" ht="27.6" customHeight="1" x14ac:dyDescent="0.3">
      <c r="A703" s="197"/>
      <c r="B703" s="197"/>
      <c r="C703" s="39"/>
      <c r="D703" s="48"/>
      <c r="E703" s="48"/>
      <c r="F703" s="48"/>
      <c r="G703" s="48"/>
      <c r="H703" s="48"/>
      <c r="I703" s="48" t="s">
        <v>3979</v>
      </c>
      <c r="J703" s="72" t="s">
        <v>3980</v>
      </c>
      <c r="K703" s="48" t="s">
        <v>3903</v>
      </c>
      <c r="L703" s="48" t="s">
        <v>3981</v>
      </c>
      <c r="M703" s="48" t="s">
        <v>3982</v>
      </c>
      <c r="N703" s="48">
        <v>54.1</v>
      </c>
      <c r="O703" s="39"/>
      <c r="P703" s="37" t="s">
        <v>342</v>
      </c>
      <c r="Q703" s="172"/>
    </row>
    <row r="704" spans="1:17" s="445" customFormat="1" ht="27.6" customHeight="1" x14ac:dyDescent="0.3">
      <c r="A704" s="197"/>
      <c r="B704" s="197"/>
      <c r="C704" s="37"/>
      <c r="D704" s="48"/>
      <c r="E704" s="48"/>
      <c r="F704" s="48"/>
      <c r="G704" s="48"/>
      <c r="H704" s="48"/>
      <c r="I704" s="48" t="s">
        <v>3983</v>
      </c>
      <c r="J704" s="48" t="s">
        <v>3984</v>
      </c>
      <c r="K704" s="48" t="s">
        <v>3985</v>
      </c>
      <c r="L704" s="48" t="s">
        <v>3986</v>
      </c>
      <c r="M704" s="48">
        <v>57.2</v>
      </c>
      <c r="N704" s="48">
        <v>57.8</v>
      </c>
      <c r="O704" s="366"/>
      <c r="P704" s="37" t="s">
        <v>343</v>
      </c>
      <c r="Q704" s="172"/>
    </row>
    <row r="705" spans="1:17" s="445" customFormat="1" ht="27.6" customHeight="1" x14ac:dyDescent="0.3">
      <c r="A705" s="16" t="s">
        <v>863</v>
      </c>
      <c r="B705" s="16" t="s">
        <v>3969</v>
      </c>
      <c r="C705" s="37"/>
      <c r="D705" s="48" t="s">
        <v>3987</v>
      </c>
      <c r="E705" s="48" t="s">
        <v>3988</v>
      </c>
      <c r="F705" s="48" t="s">
        <v>3989</v>
      </c>
      <c r="G705" s="48" t="s">
        <v>3990</v>
      </c>
      <c r="H705" s="48" t="s">
        <v>3991</v>
      </c>
      <c r="I705" s="48" t="s">
        <v>3991</v>
      </c>
      <c r="J705" s="48" t="s">
        <v>3992</v>
      </c>
      <c r="K705" s="48" t="s">
        <v>3993</v>
      </c>
      <c r="L705" s="48" t="s">
        <v>3994</v>
      </c>
      <c r="M705" s="48" t="s">
        <v>3995</v>
      </c>
      <c r="N705" s="48"/>
      <c r="O705" s="366"/>
      <c r="P705" s="37" t="s">
        <v>340</v>
      </c>
      <c r="Q705" s="39" t="s">
        <v>3997</v>
      </c>
    </row>
    <row r="706" spans="1:17" s="445" customFormat="1" ht="27.6" customHeight="1" x14ac:dyDescent="0.3">
      <c r="A706" s="16" t="s">
        <v>864</v>
      </c>
      <c r="B706" s="16" t="s">
        <v>3970</v>
      </c>
      <c r="C706" s="37"/>
      <c r="D706" s="58"/>
      <c r="E706" s="60"/>
      <c r="F706" s="60"/>
      <c r="G706" s="60"/>
      <c r="H706" s="60"/>
      <c r="I706" s="58"/>
      <c r="J706" s="58"/>
      <c r="K706" s="58"/>
      <c r="L706" s="366"/>
      <c r="M706" s="366"/>
      <c r="N706" s="366"/>
      <c r="O706" s="366"/>
      <c r="P706" s="37"/>
      <c r="Q706" s="39"/>
    </row>
    <row r="707" spans="1:17" s="445" customFormat="1" ht="27.6" customHeight="1" x14ac:dyDescent="0.3">
      <c r="A707" s="197" t="s">
        <v>865</v>
      </c>
      <c r="B707" s="197" t="s">
        <v>3971</v>
      </c>
      <c r="C707" s="37"/>
      <c r="D707" s="58"/>
      <c r="E707" s="60"/>
      <c r="F707" s="60"/>
      <c r="G707" s="60"/>
      <c r="H707" s="60"/>
      <c r="I707" s="58"/>
      <c r="J707" s="58"/>
      <c r="K707" s="58"/>
      <c r="L707" s="366"/>
      <c r="M707" s="366"/>
      <c r="N707" s="486">
        <v>8.9583333333333334E-2</v>
      </c>
      <c r="O707" s="366"/>
      <c r="P707" s="37" t="s">
        <v>3998</v>
      </c>
      <c r="Q707" s="172" t="s">
        <v>3999</v>
      </c>
    </row>
    <row r="708" spans="1:17" s="445" customFormat="1" ht="27.6" customHeight="1" x14ac:dyDescent="0.3">
      <c r="A708" s="197"/>
      <c r="B708" s="197"/>
      <c r="C708" s="37"/>
      <c r="D708" s="58"/>
      <c r="E708" s="60"/>
      <c r="F708" s="60"/>
      <c r="G708" s="60"/>
      <c r="H708" s="60"/>
      <c r="I708" s="58"/>
      <c r="J708" s="58"/>
      <c r="K708" s="58"/>
      <c r="L708" s="366"/>
      <c r="M708" s="366"/>
      <c r="N708" s="486">
        <v>0.21319444444444444</v>
      </c>
      <c r="O708" s="366"/>
      <c r="P708" s="37" t="s">
        <v>4000</v>
      </c>
      <c r="Q708" s="172"/>
    </row>
    <row r="709" spans="1:17" s="445" customFormat="1" ht="27.6" customHeight="1" x14ac:dyDescent="0.3">
      <c r="A709" s="197" t="s">
        <v>866</v>
      </c>
      <c r="B709" s="197" t="s">
        <v>3972</v>
      </c>
      <c r="C709" s="37"/>
      <c r="D709" s="58"/>
      <c r="E709" s="60"/>
      <c r="F709" s="60"/>
      <c r="G709" s="60"/>
      <c r="H709" s="60"/>
      <c r="I709" s="58"/>
      <c r="J709" s="58"/>
      <c r="K709" s="58"/>
      <c r="L709" s="366"/>
      <c r="M709" s="366"/>
      <c r="N709" s="486">
        <v>6.7361111111111108E-2</v>
      </c>
      <c r="O709" s="366"/>
      <c r="P709" s="37" t="s">
        <v>3998</v>
      </c>
      <c r="Q709" s="172" t="s">
        <v>3999</v>
      </c>
    </row>
    <row r="710" spans="1:17" s="445" customFormat="1" ht="27.6" customHeight="1" x14ac:dyDescent="0.3">
      <c r="A710" s="197"/>
      <c r="B710" s="197"/>
      <c r="C710" s="37"/>
      <c r="D710" s="58"/>
      <c r="E710" s="60"/>
      <c r="F710" s="60"/>
      <c r="G710" s="60"/>
      <c r="H710" s="60"/>
      <c r="I710" s="58"/>
      <c r="J710" s="58"/>
      <c r="K710" s="58"/>
      <c r="L710" s="366"/>
      <c r="M710" s="366"/>
      <c r="N710" s="486">
        <v>0.14930555555555555</v>
      </c>
      <c r="O710" s="366"/>
      <c r="P710" s="37" t="s">
        <v>4000</v>
      </c>
      <c r="Q710" s="172"/>
    </row>
    <row r="711" spans="1:17" s="445" customFormat="1" ht="27.6" customHeight="1" x14ac:dyDescent="0.3">
      <c r="A711" s="197" t="s">
        <v>867</v>
      </c>
      <c r="B711" s="197" t="s">
        <v>3973</v>
      </c>
      <c r="C711" s="37"/>
      <c r="D711" s="58"/>
      <c r="E711" s="60"/>
      <c r="F711" s="60"/>
      <c r="G711" s="60"/>
      <c r="H711" s="60"/>
      <c r="I711" s="58"/>
      <c r="J711" s="58"/>
      <c r="K711" s="58"/>
      <c r="L711" s="366"/>
      <c r="M711" s="366"/>
      <c r="N711" s="486">
        <v>6.805555555555555E-2</v>
      </c>
      <c r="O711" s="366"/>
      <c r="P711" s="37" t="s">
        <v>3998</v>
      </c>
      <c r="Q711" s="172" t="s">
        <v>3999</v>
      </c>
    </row>
    <row r="712" spans="1:17" s="445" customFormat="1" ht="27.6" customHeight="1" x14ac:dyDescent="0.3">
      <c r="A712" s="197"/>
      <c r="B712" s="197"/>
      <c r="C712" s="37"/>
      <c r="D712" s="58"/>
      <c r="E712" s="60"/>
      <c r="F712" s="60"/>
      <c r="G712" s="60"/>
      <c r="H712" s="60"/>
      <c r="I712" s="58"/>
      <c r="J712" s="58"/>
      <c r="K712" s="58"/>
      <c r="L712" s="366"/>
      <c r="M712" s="366"/>
      <c r="N712" s="486">
        <v>0.12291666666666666</v>
      </c>
      <c r="O712" s="366"/>
      <c r="P712" s="37" t="s">
        <v>4000</v>
      </c>
      <c r="Q712" s="172"/>
    </row>
    <row r="713" spans="1:17" s="445" customFormat="1" ht="27.6" customHeight="1" x14ac:dyDescent="0.3">
      <c r="A713" s="197" t="s">
        <v>868</v>
      </c>
      <c r="B713" s="197" t="s">
        <v>3974</v>
      </c>
      <c r="C713" s="37"/>
      <c r="D713" s="58"/>
      <c r="E713" s="60"/>
      <c r="F713" s="60"/>
      <c r="G713" s="60"/>
      <c r="H713" s="60"/>
      <c r="I713" s="58"/>
      <c r="J713" s="58"/>
      <c r="K713" s="58"/>
      <c r="L713" s="366"/>
      <c r="M713" s="366"/>
      <c r="N713" s="486">
        <v>0.10486111111111111</v>
      </c>
      <c r="O713" s="366"/>
      <c r="P713" s="37" t="s">
        <v>3998</v>
      </c>
      <c r="Q713" s="172" t="s">
        <v>3999</v>
      </c>
    </row>
    <row r="714" spans="1:17" s="445" customFormat="1" ht="27.6" customHeight="1" x14ac:dyDescent="0.3">
      <c r="A714" s="197"/>
      <c r="B714" s="197"/>
      <c r="C714" s="37"/>
      <c r="D714" s="58"/>
      <c r="E714" s="60"/>
      <c r="F714" s="60"/>
      <c r="G714" s="60"/>
      <c r="H714" s="60"/>
      <c r="I714" s="58"/>
      <c r="J714" s="58"/>
      <c r="K714" s="58"/>
      <c r="L714" s="366"/>
      <c r="M714" s="366"/>
      <c r="N714" s="486">
        <v>0.11319444444444444</v>
      </c>
      <c r="O714" s="366"/>
      <c r="P714" s="37" t="s">
        <v>4000</v>
      </c>
      <c r="Q714" s="172"/>
    </row>
    <row r="715" spans="1:17" s="445" customFormat="1" ht="27.6" customHeight="1" x14ac:dyDescent="0.3">
      <c r="A715" s="177" t="s">
        <v>580</v>
      </c>
      <c r="B715" s="177"/>
      <c r="C715" s="177"/>
      <c r="D715" s="177"/>
      <c r="E715" s="177"/>
      <c r="F715" s="177"/>
      <c r="G715" s="177"/>
      <c r="H715" s="177"/>
      <c r="I715" s="177"/>
      <c r="J715" s="177"/>
      <c r="K715" s="177"/>
      <c r="L715" s="177"/>
      <c r="M715" s="177"/>
      <c r="N715" s="177"/>
      <c r="O715" s="177"/>
      <c r="P715" s="177"/>
      <c r="Q715" s="177"/>
    </row>
    <row r="716" spans="1:17" s="445" customFormat="1" ht="27.6" customHeight="1" x14ac:dyDescent="0.3">
      <c r="A716" s="196" t="s">
        <v>581</v>
      </c>
      <c r="B716" s="196"/>
      <c r="C716" s="196"/>
      <c r="D716" s="196"/>
      <c r="E716" s="196"/>
      <c r="F716" s="196"/>
      <c r="G716" s="196"/>
      <c r="H716" s="196"/>
      <c r="I716" s="196"/>
      <c r="J716" s="196"/>
      <c r="K716" s="196"/>
      <c r="L716" s="196"/>
      <c r="M716" s="196"/>
      <c r="N716" s="196"/>
      <c r="O716" s="196"/>
      <c r="P716" s="196"/>
      <c r="Q716" s="196"/>
    </row>
    <row r="717" spans="1:17" s="445" customFormat="1" ht="27.6" customHeight="1" x14ac:dyDescent="0.3">
      <c r="A717" s="176" t="s">
        <v>3771</v>
      </c>
      <c r="B717" s="176"/>
      <c r="C717" s="176"/>
      <c r="D717" s="176"/>
      <c r="E717" s="176"/>
      <c r="F717" s="176"/>
      <c r="G717" s="176"/>
      <c r="H717" s="176"/>
      <c r="I717" s="176"/>
      <c r="J717" s="176"/>
      <c r="K717" s="176"/>
      <c r="L717" s="176"/>
      <c r="M717" s="176"/>
      <c r="N717" s="176"/>
      <c r="O717" s="176"/>
      <c r="P717" s="176"/>
      <c r="Q717" s="176"/>
    </row>
    <row r="718" spans="1:17" s="445" customFormat="1" ht="27.6" customHeight="1" x14ac:dyDescent="0.3">
      <c r="A718" s="16" t="s">
        <v>869</v>
      </c>
      <c r="B718" s="16" t="s">
        <v>1087</v>
      </c>
      <c r="C718" s="37"/>
      <c r="D718" s="37">
        <v>117</v>
      </c>
      <c r="E718" s="37"/>
      <c r="F718" s="37"/>
      <c r="G718" s="37"/>
      <c r="H718" s="37"/>
      <c r="I718" s="37"/>
      <c r="J718" s="37"/>
      <c r="K718" s="37"/>
      <c r="L718" s="319"/>
      <c r="M718" s="319"/>
      <c r="N718" s="319"/>
      <c r="O718" s="319"/>
      <c r="P718" s="37" t="s">
        <v>1258</v>
      </c>
      <c r="Q718" s="39" t="s">
        <v>645</v>
      </c>
    </row>
    <row r="719" spans="1:17" s="445" customFormat="1" ht="27.6" customHeight="1" x14ac:dyDescent="0.3">
      <c r="A719" s="16" t="s">
        <v>3718</v>
      </c>
      <c r="B719" s="16" t="s">
        <v>582</v>
      </c>
      <c r="C719" s="37"/>
      <c r="D719" s="37" t="s">
        <v>393</v>
      </c>
      <c r="E719" s="37"/>
      <c r="F719" s="37"/>
      <c r="G719" s="37"/>
      <c r="H719" s="37"/>
      <c r="I719" s="37"/>
      <c r="J719" s="37"/>
      <c r="K719" s="37"/>
      <c r="L719" s="319"/>
      <c r="M719" s="319"/>
      <c r="N719" s="319"/>
      <c r="O719" s="319"/>
      <c r="P719" s="37" t="s">
        <v>1258</v>
      </c>
      <c r="Q719" s="39" t="s">
        <v>658</v>
      </c>
    </row>
    <row r="720" spans="1:17" s="445" customFormat="1" ht="27.6" customHeight="1" x14ac:dyDescent="0.3">
      <c r="A720" s="16" t="s">
        <v>3719</v>
      </c>
      <c r="B720" s="16" t="s">
        <v>583</v>
      </c>
      <c r="C720" s="37" t="s">
        <v>1159</v>
      </c>
      <c r="D720" s="37" t="s">
        <v>393</v>
      </c>
      <c r="E720" s="37"/>
      <c r="F720" s="37"/>
      <c r="G720" s="37"/>
      <c r="H720" s="37"/>
      <c r="I720" s="37"/>
      <c r="J720" s="37"/>
      <c r="K720" s="37"/>
      <c r="L720" s="319"/>
      <c r="M720" s="319"/>
      <c r="N720" s="319"/>
      <c r="O720" s="319"/>
      <c r="P720" s="37" t="s">
        <v>340</v>
      </c>
      <c r="Q720" s="39" t="s">
        <v>658</v>
      </c>
    </row>
    <row r="721" spans="1:17" s="445" customFormat="1" ht="27.6" customHeight="1" x14ac:dyDescent="0.3">
      <c r="A721" s="16" t="s">
        <v>3720</v>
      </c>
      <c r="B721" s="16" t="s">
        <v>584</v>
      </c>
      <c r="C721" s="37"/>
      <c r="D721" s="37" t="s">
        <v>393</v>
      </c>
      <c r="E721" s="37"/>
      <c r="F721" s="37"/>
      <c r="G721" s="37"/>
      <c r="H721" s="37"/>
      <c r="I721" s="37"/>
      <c r="J721" s="37"/>
      <c r="K721" s="37"/>
      <c r="L721" s="319"/>
      <c r="M721" s="319"/>
      <c r="N721" s="319"/>
      <c r="O721" s="319"/>
      <c r="P721" s="37" t="s">
        <v>340</v>
      </c>
      <c r="Q721" s="39" t="s">
        <v>658</v>
      </c>
    </row>
    <row r="722" spans="1:17" s="445" customFormat="1" ht="27.6" customHeight="1" x14ac:dyDescent="0.3">
      <c r="A722" s="16" t="s">
        <v>3721</v>
      </c>
      <c r="B722" s="16" t="s">
        <v>585</v>
      </c>
      <c r="C722" s="37"/>
      <c r="D722" s="37" t="s">
        <v>393</v>
      </c>
      <c r="E722" s="37"/>
      <c r="F722" s="37"/>
      <c r="G722" s="37"/>
      <c r="H722" s="37"/>
      <c r="I722" s="37"/>
      <c r="J722" s="37"/>
      <c r="K722" s="37"/>
      <c r="L722" s="319"/>
      <c r="M722" s="319"/>
      <c r="N722" s="319"/>
      <c r="O722" s="319"/>
      <c r="P722" s="37" t="s">
        <v>340</v>
      </c>
      <c r="Q722" s="39" t="s">
        <v>658</v>
      </c>
    </row>
    <row r="723" spans="1:17" s="445" customFormat="1" ht="27.6" customHeight="1" x14ac:dyDescent="0.3">
      <c r="A723" s="16" t="s">
        <v>3722</v>
      </c>
      <c r="B723" s="16" t="s">
        <v>586</v>
      </c>
      <c r="C723" s="37"/>
      <c r="D723" s="37" t="s">
        <v>393</v>
      </c>
      <c r="E723" s="37"/>
      <c r="F723" s="37"/>
      <c r="G723" s="37"/>
      <c r="H723" s="37"/>
      <c r="I723" s="37"/>
      <c r="J723" s="37"/>
      <c r="K723" s="37"/>
      <c r="L723" s="319"/>
      <c r="M723" s="319"/>
      <c r="N723" s="319"/>
      <c r="O723" s="319"/>
      <c r="P723" s="37" t="s">
        <v>394</v>
      </c>
      <c r="Q723" s="39" t="s">
        <v>659</v>
      </c>
    </row>
    <row r="724" spans="1:17" s="445" customFormat="1" ht="27.6" customHeight="1" x14ac:dyDescent="0.3">
      <c r="A724" s="16" t="s">
        <v>3723</v>
      </c>
      <c r="B724" s="16" t="s">
        <v>587</v>
      </c>
      <c r="C724" s="37"/>
      <c r="D724" s="37" t="s">
        <v>393</v>
      </c>
      <c r="E724" s="37"/>
      <c r="F724" s="37"/>
      <c r="G724" s="37"/>
      <c r="H724" s="37"/>
      <c r="I724" s="37"/>
      <c r="J724" s="37"/>
      <c r="K724" s="37"/>
      <c r="L724" s="319"/>
      <c r="M724" s="319"/>
      <c r="N724" s="319"/>
      <c r="O724" s="319"/>
      <c r="P724" s="37" t="s">
        <v>394</v>
      </c>
      <c r="Q724" s="39" t="s">
        <v>658</v>
      </c>
    </row>
    <row r="725" spans="1:17" s="445" customFormat="1" ht="27.6" customHeight="1" x14ac:dyDescent="0.3">
      <c r="A725" s="16" t="s">
        <v>3724</v>
      </c>
      <c r="B725" s="16" t="s">
        <v>588</v>
      </c>
      <c r="C725" s="37"/>
      <c r="D725" s="37" t="s">
        <v>393</v>
      </c>
      <c r="E725" s="37"/>
      <c r="F725" s="37"/>
      <c r="G725" s="37"/>
      <c r="H725" s="37"/>
      <c r="I725" s="37"/>
      <c r="J725" s="37"/>
      <c r="K725" s="37"/>
      <c r="L725" s="319"/>
      <c r="M725" s="319"/>
      <c r="N725" s="319"/>
      <c r="O725" s="319"/>
      <c r="P725" s="37" t="s">
        <v>394</v>
      </c>
      <c r="Q725" s="39" t="s">
        <v>659</v>
      </c>
    </row>
    <row r="726" spans="1:17" s="445" customFormat="1" ht="27.6" customHeight="1" x14ac:dyDescent="0.3">
      <c r="A726" s="172" t="s">
        <v>589</v>
      </c>
      <c r="B726" s="172"/>
      <c r="C726" s="172"/>
      <c r="D726" s="172"/>
      <c r="E726" s="172"/>
      <c r="F726" s="172"/>
      <c r="G726" s="172"/>
      <c r="H726" s="172"/>
      <c r="I726" s="172"/>
      <c r="J726" s="172"/>
      <c r="K726" s="172"/>
      <c r="L726" s="172"/>
      <c r="M726" s="172"/>
      <c r="N726" s="172"/>
      <c r="O726" s="172"/>
      <c r="P726" s="172"/>
      <c r="Q726" s="172"/>
    </row>
    <row r="727" spans="1:17" s="445" customFormat="1" ht="27.6" customHeight="1" x14ac:dyDescent="0.3">
      <c r="A727" s="176" t="s">
        <v>3772</v>
      </c>
      <c r="B727" s="176"/>
      <c r="C727" s="176"/>
      <c r="D727" s="176"/>
      <c r="E727" s="176"/>
      <c r="F727" s="176"/>
      <c r="G727" s="176"/>
      <c r="H727" s="176"/>
      <c r="I727" s="176"/>
      <c r="J727" s="176"/>
      <c r="K727" s="176"/>
      <c r="L727" s="176"/>
      <c r="M727" s="176"/>
      <c r="N727" s="176"/>
      <c r="O727" s="176"/>
      <c r="P727" s="176"/>
      <c r="Q727" s="176"/>
    </row>
    <row r="728" spans="1:17" s="445" customFormat="1" ht="27.6" customHeight="1" x14ac:dyDescent="0.3">
      <c r="A728" s="16" t="s">
        <v>870</v>
      </c>
      <c r="B728" s="16" t="s">
        <v>590</v>
      </c>
      <c r="C728" s="37"/>
      <c r="D728" s="37" t="s">
        <v>393</v>
      </c>
      <c r="E728" s="37"/>
      <c r="F728" s="37"/>
      <c r="G728" s="37"/>
      <c r="H728" s="37"/>
      <c r="I728" s="37"/>
      <c r="J728" s="37"/>
      <c r="K728" s="37"/>
      <c r="L728" s="319"/>
      <c r="M728" s="319"/>
      <c r="N728" s="319"/>
      <c r="O728" s="319"/>
      <c r="P728" s="37" t="s">
        <v>394</v>
      </c>
      <c r="Q728" s="39" t="s">
        <v>658</v>
      </c>
    </row>
    <row r="729" spans="1:17" s="445" customFormat="1" ht="27.6" customHeight="1" x14ac:dyDescent="0.3">
      <c r="A729" s="16" t="s">
        <v>3725</v>
      </c>
      <c r="B729" s="16" t="s">
        <v>591</v>
      </c>
      <c r="C729" s="37"/>
      <c r="D729" s="37" t="s">
        <v>393</v>
      </c>
      <c r="E729" s="37"/>
      <c r="F729" s="37"/>
      <c r="G729" s="37"/>
      <c r="H729" s="37"/>
      <c r="I729" s="37"/>
      <c r="J729" s="37"/>
      <c r="K729" s="37"/>
      <c r="L729" s="319"/>
      <c r="M729" s="319"/>
      <c r="N729" s="319"/>
      <c r="O729" s="319"/>
      <c r="P729" s="37" t="s">
        <v>394</v>
      </c>
      <c r="Q729" s="39" t="s">
        <v>658</v>
      </c>
    </row>
    <row r="730" spans="1:17" s="445" customFormat="1" ht="27.6" customHeight="1" x14ac:dyDescent="0.3">
      <c r="A730" s="16" t="s">
        <v>3726</v>
      </c>
      <c r="B730" s="16" t="s">
        <v>592</v>
      </c>
      <c r="C730" s="37"/>
      <c r="D730" s="37" t="s">
        <v>393</v>
      </c>
      <c r="E730" s="37"/>
      <c r="F730" s="37"/>
      <c r="G730" s="37"/>
      <c r="H730" s="47">
        <v>503</v>
      </c>
      <c r="I730" s="47">
        <v>547</v>
      </c>
      <c r="J730" s="47">
        <v>569</v>
      </c>
      <c r="K730" s="47">
        <v>586</v>
      </c>
      <c r="L730" s="319"/>
      <c r="M730" s="319"/>
      <c r="N730" s="319"/>
      <c r="O730" s="319"/>
      <c r="P730" s="37" t="s">
        <v>394</v>
      </c>
      <c r="Q730" s="39" t="s">
        <v>3367</v>
      </c>
    </row>
    <row r="731" spans="1:17" s="445" customFormat="1" ht="27.6" customHeight="1" x14ac:dyDescent="0.3">
      <c r="A731" s="16" t="s">
        <v>3727</v>
      </c>
      <c r="B731" s="16" t="s">
        <v>593</v>
      </c>
      <c r="C731" s="37"/>
      <c r="D731" s="37" t="s">
        <v>594</v>
      </c>
      <c r="E731" s="37"/>
      <c r="F731" s="37"/>
      <c r="G731" s="37"/>
      <c r="H731" s="37"/>
      <c r="I731" s="37">
        <v>398</v>
      </c>
      <c r="J731" s="37">
        <v>744</v>
      </c>
      <c r="K731" s="37">
        <v>744</v>
      </c>
      <c r="L731" s="37">
        <v>768</v>
      </c>
      <c r="M731" s="37">
        <v>768</v>
      </c>
      <c r="N731" s="37">
        <v>768</v>
      </c>
      <c r="O731" s="319"/>
      <c r="P731" s="37" t="s">
        <v>339</v>
      </c>
      <c r="Q731" s="39" t="s">
        <v>3452</v>
      </c>
    </row>
    <row r="732" spans="1:17" s="445" customFormat="1" ht="27.6" customHeight="1" x14ac:dyDescent="0.3">
      <c r="A732" s="16" t="s">
        <v>3728</v>
      </c>
      <c r="B732" s="16" t="s">
        <v>595</v>
      </c>
      <c r="C732" s="37"/>
      <c r="D732" s="37" t="s">
        <v>596</v>
      </c>
      <c r="E732" s="37"/>
      <c r="F732" s="37"/>
      <c r="G732" s="37"/>
      <c r="H732" s="37"/>
      <c r="I732" s="37"/>
      <c r="J732" s="37"/>
      <c r="K732" s="37"/>
      <c r="L732" s="319"/>
      <c r="M732" s="319"/>
      <c r="N732" s="319"/>
      <c r="O732" s="319"/>
      <c r="P732" s="37" t="s">
        <v>340</v>
      </c>
      <c r="Q732" s="39" t="s">
        <v>1556</v>
      </c>
    </row>
    <row r="733" spans="1:17" s="445" customFormat="1" ht="27.6" customHeight="1" x14ac:dyDescent="0.3">
      <c r="A733" s="16" t="s">
        <v>3729</v>
      </c>
      <c r="B733" s="16" t="s">
        <v>597</v>
      </c>
      <c r="C733" s="37"/>
      <c r="D733" s="37">
        <v>19</v>
      </c>
      <c r="E733" s="37"/>
      <c r="F733" s="37"/>
      <c r="G733" s="37"/>
      <c r="H733" s="37"/>
      <c r="I733" s="37"/>
      <c r="J733" s="37">
        <v>22</v>
      </c>
      <c r="K733" s="37"/>
      <c r="L733" s="319"/>
      <c r="M733" s="319"/>
      <c r="N733" s="319"/>
      <c r="O733" s="319"/>
      <c r="P733" s="37" t="s">
        <v>339</v>
      </c>
      <c r="Q733" s="39" t="s">
        <v>3255</v>
      </c>
    </row>
    <row r="734" spans="1:17" s="445" customFormat="1" ht="27.6" customHeight="1" x14ac:dyDescent="0.3">
      <c r="A734" s="16" t="s">
        <v>3730</v>
      </c>
      <c r="B734" s="16" t="s">
        <v>598</v>
      </c>
      <c r="C734" s="37"/>
      <c r="D734" s="37">
        <v>276</v>
      </c>
      <c r="E734" s="37"/>
      <c r="F734" s="37"/>
      <c r="G734" s="37"/>
      <c r="H734" s="37"/>
      <c r="I734" s="37"/>
      <c r="J734" s="37"/>
      <c r="K734" s="37"/>
      <c r="L734" s="319"/>
      <c r="M734" s="319"/>
      <c r="N734" s="319"/>
      <c r="O734" s="319"/>
      <c r="P734" s="37" t="s">
        <v>339</v>
      </c>
      <c r="Q734" s="39" t="s">
        <v>655</v>
      </c>
    </row>
    <row r="735" spans="1:17" s="445" customFormat="1" ht="27.6" customHeight="1" x14ac:dyDescent="0.3">
      <c r="A735" s="16" t="s">
        <v>3731</v>
      </c>
      <c r="B735" s="16" t="s">
        <v>599</v>
      </c>
      <c r="C735" s="37"/>
      <c r="D735" s="37">
        <v>16</v>
      </c>
      <c r="E735" s="37"/>
      <c r="F735" s="37"/>
      <c r="G735" s="37"/>
      <c r="H735" s="37"/>
      <c r="I735" s="37"/>
      <c r="J735" s="37"/>
      <c r="K735" s="37"/>
      <c r="L735" s="319"/>
      <c r="M735" s="319"/>
      <c r="N735" s="319"/>
      <c r="O735" s="319"/>
      <c r="P735" s="37" t="s">
        <v>339</v>
      </c>
      <c r="Q735" s="39" t="s">
        <v>655</v>
      </c>
    </row>
    <row r="736" spans="1:17" s="445" customFormat="1" ht="27.6" customHeight="1" x14ac:dyDescent="0.3">
      <c r="A736" s="196" t="s">
        <v>3773</v>
      </c>
      <c r="B736" s="196"/>
      <c r="C736" s="196"/>
      <c r="D736" s="196"/>
      <c r="E736" s="196"/>
      <c r="F736" s="196"/>
      <c r="G736" s="196"/>
      <c r="H736" s="196"/>
      <c r="I736" s="196"/>
      <c r="J736" s="196"/>
      <c r="K736" s="196"/>
      <c r="L736" s="196"/>
      <c r="M736" s="196"/>
      <c r="N736" s="196"/>
      <c r="O736" s="196"/>
      <c r="P736" s="196"/>
      <c r="Q736" s="196"/>
    </row>
    <row r="737" spans="1:17" s="445" customFormat="1" ht="27.6" customHeight="1" x14ac:dyDescent="0.3">
      <c r="A737" s="176" t="s">
        <v>3774</v>
      </c>
      <c r="B737" s="176"/>
      <c r="C737" s="176"/>
      <c r="D737" s="176"/>
      <c r="E737" s="176"/>
      <c r="F737" s="176"/>
      <c r="G737" s="176"/>
      <c r="H737" s="176"/>
      <c r="I737" s="176"/>
      <c r="J737" s="176"/>
      <c r="K737" s="176"/>
      <c r="L737" s="176"/>
      <c r="M737" s="176"/>
      <c r="N737" s="176"/>
      <c r="O737" s="176"/>
      <c r="P737" s="176"/>
      <c r="Q737" s="176"/>
    </row>
    <row r="738" spans="1:17" s="445" customFormat="1" ht="27.6" customHeight="1" x14ac:dyDescent="0.3">
      <c r="A738" s="172" t="s">
        <v>589</v>
      </c>
      <c r="B738" s="172"/>
      <c r="C738" s="172"/>
      <c r="D738" s="172"/>
      <c r="E738" s="172"/>
      <c r="F738" s="172"/>
      <c r="G738" s="172"/>
      <c r="H738" s="172"/>
      <c r="I738" s="172"/>
      <c r="J738" s="172"/>
      <c r="K738" s="172"/>
      <c r="L738" s="172"/>
      <c r="M738" s="172"/>
      <c r="N738" s="172"/>
      <c r="O738" s="172"/>
      <c r="P738" s="172"/>
      <c r="Q738" s="172"/>
    </row>
    <row r="739" spans="1:17" s="445" customFormat="1" ht="27.6" customHeight="1" x14ac:dyDescent="0.3">
      <c r="A739" s="195" t="s">
        <v>600</v>
      </c>
      <c r="B739" s="195"/>
      <c r="C739" s="195"/>
      <c r="D739" s="195"/>
      <c r="E739" s="195"/>
      <c r="F739" s="195"/>
      <c r="G739" s="195"/>
      <c r="H739" s="195"/>
      <c r="I739" s="195"/>
      <c r="J739" s="195"/>
      <c r="K739" s="195"/>
      <c r="L739" s="195"/>
      <c r="M739" s="195"/>
      <c r="N739" s="195"/>
      <c r="O739" s="195"/>
      <c r="P739" s="195"/>
      <c r="Q739" s="195"/>
    </row>
    <row r="740" spans="1:17" s="445" customFormat="1" ht="27.6" customHeight="1" x14ac:dyDescent="0.3">
      <c r="A740" s="196" t="s">
        <v>3748</v>
      </c>
      <c r="B740" s="196"/>
      <c r="C740" s="196"/>
      <c r="D740" s="196"/>
      <c r="E740" s="196"/>
      <c r="F740" s="196"/>
      <c r="G740" s="196"/>
      <c r="H740" s="196"/>
      <c r="I740" s="196"/>
      <c r="J740" s="196"/>
      <c r="K740" s="196"/>
      <c r="L740" s="196"/>
      <c r="M740" s="196"/>
      <c r="N740" s="196"/>
      <c r="O740" s="196"/>
      <c r="P740" s="196"/>
      <c r="Q740" s="196"/>
    </row>
    <row r="741" spans="1:17" s="445" customFormat="1" ht="27.6" customHeight="1" x14ac:dyDescent="0.3">
      <c r="A741" s="176" t="s">
        <v>3775</v>
      </c>
      <c r="B741" s="176"/>
      <c r="C741" s="176"/>
      <c r="D741" s="176"/>
      <c r="E741" s="176"/>
      <c r="F741" s="176"/>
      <c r="G741" s="176"/>
      <c r="H741" s="176"/>
      <c r="I741" s="176"/>
      <c r="J741" s="176"/>
      <c r="K741" s="176"/>
      <c r="L741" s="176"/>
      <c r="M741" s="176"/>
      <c r="N741" s="176"/>
      <c r="O741" s="176"/>
      <c r="P741" s="176"/>
      <c r="Q741" s="176"/>
    </row>
    <row r="742" spans="1:17" s="445" customFormat="1" ht="27.6" customHeight="1" x14ac:dyDescent="0.3">
      <c r="A742" s="197" t="s">
        <v>3732</v>
      </c>
      <c r="B742" s="197" t="s">
        <v>601</v>
      </c>
      <c r="C742" s="173"/>
      <c r="D742" s="48">
        <v>32.6</v>
      </c>
      <c r="E742" s="48">
        <v>34.6</v>
      </c>
      <c r="F742" s="48"/>
      <c r="G742" s="48"/>
      <c r="H742" s="48"/>
      <c r="I742" s="48"/>
      <c r="J742" s="48"/>
      <c r="K742" s="48"/>
      <c r="L742" s="382"/>
      <c r="M742" s="382"/>
      <c r="N742" s="382"/>
      <c r="O742" s="382"/>
      <c r="P742" s="37" t="s">
        <v>602</v>
      </c>
      <c r="Q742" s="172" t="s">
        <v>1490</v>
      </c>
    </row>
    <row r="743" spans="1:17" s="445" customFormat="1" ht="27.6" customHeight="1" x14ac:dyDescent="0.3">
      <c r="A743" s="197"/>
      <c r="B743" s="197"/>
      <c r="C743" s="173"/>
      <c r="D743" s="48">
        <v>15.2</v>
      </c>
      <c r="E743" s="48">
        <v>14.9</v>
      </c>
      <c r="F743" s="48"/>
      <c r="G743" s="48"/>
      <c r="H743" s="48"/>
      <c r="I743" s="48"/>
      <c r="J743" s="48"/>
      <c r="K743" s="48"/>
      <c r="L743" s="382"/>
      <c r="M743" s="382"/>
      <c r="N743" s="382"/>
      <c r="O743" s="382"/>
      <c r="P743" s="37" t="s">
        <v>603</v>
      </c>
      <c r="Q743" s="172"/>
    </row>
    <row r="744" spans="1:17" s="445" customFormat="1" ht="27.6" customHeight="1" x14ac:dyDescent="0.3">
      <c r="A744" s="197" t="s">
        <v>3733</v>
      </c>
      <c r="B744" s="197" t="s">
        <v>604</v>
      </c>
      <c r="C744" s="173"/>
      <c r="D744" s="48">
        <v>27.2</v>
      </c>
      <c r="E744" s="48">
        <v>27.3</v>
      </c>
      <c r="F744" s="48"/>
      <c r="G744" s="48"/>
      <c r="H744" s="48"/>
      <c r="I744" s="48"/>
      <c r="J744" s="48"/>
      <c r="K744" s="48"/>
      <c r="L744" s="382"/>
      <c r="M744" s="382"/>
      <c r="N744" s="382"/>
      <c r="O744" s="382"/>
      <c r="P744" s="37" t="s">
        <v>605</v>
      </c>
      <c r="Q744" s="172" t="s">
        <v>1490</v>
      </c>
    </row>
    <row r="745" spans="1:17" s="445" customFormat="1" ht="27.6" customHeight="1" x14ac:dyDescent="0.3">
      <c r="A745" s="197"/>
      <c r="B745" s="197"/>
      <c r="C745" s="173"/>
      <c r="D745" s="37">
        <v>12.6</v>
      </c>
      <c r="E745" s="48">
        <v>12.9</v>
      </c>
      <c r="F745" s="48"/>
      <c r="G745" s="48"/>
      <c r="H745" s="48"/>
      <c r="I745" s="48"/>
      <c r="J745" s="48"/>
      <c r="K745" s="48"/>
      <c r="L745" s="382"/>
      <c r="M745" s="382"/>
      <c r="N745" s="382"/>
      <c r="O745" s="382"/>
      <c r="P745" s="37" t="s">
        <v>1259</v>
      </c>
      <c r="Q745" s="172"/>
    </row>
    <row r="746" spans="1:17" s="445" customFormat="1" ht="27.6" customHeight="1" x14ac:dyDescent="0.3">
      <c r="A746" s="197" t="s">
        <v>3734</v>
      </c>
      <c r="B746" s="197" t="s">
        <v>606</v>
      </c>
      <c r="C746" s="173"/>
      <c r="D746" s="48">
        <v>90.8</v>
      </c>
      <c r="E746" s="48">
        <v>90.5</v>
      </c>
      <c r="F746" s="48"/>
      <c r="G746" s="48"/>
      <c r="H746" s="48"/>
      <c r="I746" s="48"/>
      <c r="J746" s="48"/>
      <c r="K746" s="48"/>
      <c r="L746" s="382"/>
      <c r="M746" s="382"/>
      <c r="N746" s="382"/>
      <c r="O746" s="382"/>
      <c r="P746" s="37" t="s">
        <v>1260</v>
      </c>
      <c r="Q746" s="172" t="s">
        <v>1490</v>
      </c>
    </row>
    <row r="747" spans="1:17" s="445" customFormat="1" ht="27.6" customHeight="1" x14ac:dyDescent="0.3">
      <c r="A747" s="197"/>
      <c r="B747" s="197"/>
      <c r="C747" s="173"/>
      <c r="D747" s="48">
        <v>75.8</v>
      </c>
      <c r="E747" s="48">
        <v>76.5</v>
      </c>
      <c r="F747" s="48"/>
      <c r="G747" s="48"/>
      <c r="H747" s="48"/>
      <c r="I747" s="48"/>
      <c r="J747" s="48"/>
      <c r="K747" s="48"/>
      <c r="L747" s="382"/>
      <c r="M747" s="382"/>
      <c r="N747" s="382"/>
      <c r="O747" s="382"/>
      <c r="P747" s="37" t="s">
        <v>1261</v>
      </c>
      <c r="Q747" s="172"/>
    </row>
    <row r="748" spans="1:17" s="445" customFormat="1" ht="27.6" customHeight="1" x14ac:dyDescent="0.3">
      <c r="A748" s="197"/>
      <c r="B748" s="197"/>
      <c r="C748" s="173"/>
      <c r="D748" s="37">
        <v>58.3</v>
      </c>
      <c r="E748" s="37">
        <v>66.900000000000006</v>
      </c>
      <c r="F748" s="37"/>
      <c r="G748" s="37"/>
      <c r="H748" s="37"/>
      <c r="I748" s="37"/>
      <c r="J748" s="37"/>
      <c r="K748" s="37"/>
      <c r="L748" s="319"/>
      <c r="M748" s="319"/>
      <c r="N748" s="319"/>
      <c r="O748" s="319"/>
      <c r="P748" s="37" t="s">
        <v>1262</v>
      </c>
      <c r="Q748" s="172"/>
    </row>
    <row r="749" spans="1:17" s="445" customFormat="1" ht="27.6" customHeight="1" x14ac:dyDescent="0.3">
      <c r="A749" s="197"/>
      <c r="B749" s="197"/>
      <c r="C749" s="173"/>
      <c r="D749" s="37">
        <v>55.7</v>
      </c>
      <c r="E749" s="37">
        <v>54.4</v>
      </c>
      <c r="F749" s="37"/>
      <c r="G749" s="37"/>
      <c r="H749" s="37"/>
      <c r="I749" s="37"/>
      <c r="J749" s="37"/>
      <c r="K749" s="37"/>
      <c r="L749" s="319"/>
      <c r="M749" s="319"/>
      <c r="N749" s="319"/>
      <c r="O749" s="319"/>
      <c r="P749" s="37" t="s">
        <v>607</v>
      </c>
      <c r="Q749" s="172"/>
    </row>
    <row r="750" spans="1:17" s="445" customFormat="1" ht="27.6" customHeight="1" x14ac:dyDescent="0.3">
      <c r="A750" s="197"/>
      <c r="B750" s="197"/>
      <c r="C750" s="173"/>
      <c r="D750" s="37">
        <v>52.9</v>
      </c>
      <c r="E750" s="37">
        <v>49.6</v>
      </c>
      <c r="F750" s="37"/>
      <c r="G750" s="37"/>
      <c r="H750" s="37"/>
      <c r="I750" s="37"/>
      <c r="J750" s="37"/>
      <c r="K750" s="37"/>
      <c r="L750" s="319"/>
      <c r="M750" s="319"/>
      <c r="N750" s="319"/>
      <c r="O750" s="319"/>
      <c r="P750" s="37" t="s">
        <v>1263</v>
      </c>
      <c r="Q750" s="172"/>
    </row>
    <row r="751" spans="1:17" s="445" customFormat="1" ht="27.6" customHeight="1" x14ac:dyDescent="0.3">
      <c r="A751" s="197"/>
      <c r="B751" s="197"/>
      <c r="C751" s="173"/>
      <c r="D751" s="37">
        <v>45.1</v>
      </c>
      <c r="E751" s="37">
        <v>42.2</v>
      </c>
      <c r="F751" s="37"/>
      <c r="G751" s="37"/>
      <c r="H751" s="37"/>
      <c r="I751" s="37"/>
      <c r="J751" s="37"/>
      <c r="K751" s="37"/>
      <c r="L751" s="319"/>
      <c r="M751" s="319"/>
      <c r="N751" s="319"/>
      <c r="O751" s="319"/>
      <c r="P751" s="37" t="s">
        <v>1264</v>
      </c>
      <c r="Q751" s="172"/>
    </row>
    <row r="752" spans="1:17" s="445" customFormat="1" ht="27.6" customHeight="1" x14ac:dyDescent="0.3">
      <c r="A752" s="197" t="s">
        <v>3735</v>
      </c>
      <c r="B752" s="197" t="s">
        <v>608</v>
      </c>
      <c r="C752" s="173"/>
      <c r="D752" s="48">
        <v>76.7</v>
      </c>
      <c r="E752" s="48">
        <v>77</v>
      </c>
      <c r="F752" s="48"/>
      <c r="G752" s="48"/>
      <c r="H752" s="48"/>
      <c r="I752" s="48"/>
      <c r="J752" s="48"/>
      <c r="K752" s="48"/>
      <c r="L752" s="382"/>
      <c r="M752" s="382"/>
      <c r="N752" s="382"/>
      <c r="O752" s="382"/>
      <c r="P752" s="37" t="s">
        <v>1265</v>
      </c>
      <c r="Q752" s="172" t="s">
        <v>1490</v>
      </c>
    </row>
    <row r="753" spans="1:17" s="445" customFormat="1" ht="27.6" customHeight="1" x14ac:dyDescent="0.3">
      <c r="A753" s="197"/>
      <c r="B753" s="197"/>
      <c r="C753" s="173"/>
      <c r="D753" s="48">
        <v>62</v>
      </c>
      <c r="E753" s="48">
        <v>52.8</v>
      </c>
      <c r="F753" s="48"/>
      <c r="G753" s="48"/>
      <c r="H753" s="48"/>
      <c r="I753" s="48"/>
      <c r="J753" s="48"/>
      <c r="K753" s="48"/>
      <c r="L753" s="382"/>
      <c r="M753" s="382"/>
      <c r="N753" s="382"/>
      <c r="O753" s="382"/>
      <c r="P753" s="37" t="s">
        <v>1426</v>
      </c>
      <c r="Q753" s="172"/>
    </row>
    <row r="754" spans="1:17" s="445" customFormat="1" ht="27.6" customHeight="1" x14ac:dyDescent="0.3">
      <c r="A754" s="197"/>
      <c r="B754" s="197"/>
      <c r="C754" s="173"/>
      <c r="D754" s="48">
        <v>61.9</v>
      </c>
      <c r="E754" s="48">
        <v>62.8</v>
      </c>
      <c r="F754" s="48"/>
      <c r="G754" s="48"/>
      <c r="H754" s="48"/>
      <c r="I754" s="48"/>
      <c r="J754" s="48"/>
      <c r="K754" s="48"/>
      <c r="L754" s="382"/>
      <c r="M754" s="382"/>
      <c r="N754" s="382"/>
      <c r="O754" s="382"/>
      <c r="P754" s="37" t="s">
        <v>1266</v>
      </c>
      <c r="Q754" s="172"/>
    </row>
    <row r="755" spans="1:17" s="445" customFormat="1" ht="27.6" customHeight="1" x14ac:dyDescent="0.3">
      <c r="A755" s="197"/>
      <c r="B755" s="197"/>
      <c r="C755" s="173"/>
      <c r="D755" s="48">
        <v>58.9</v>
      </c>
      <c r="E755" s="48">
        <v>62.4</v>
      </c>
      <c r="F755" s="48"/>
      <c r="G755" s="48"/>
      <c r="H755" s="48"/>
      <c r="I755" s="48"/>
      <c r="J755" s="48"/>
      <c r="K755" s="48"/>
      <c r="L755" s="382"/>
      <c r="M755" s="382"/>
      <c r="N755" s="382"/>
      <c r="O755" s="382"/>
      <c r="P755" s="37" t="s">
        <v>1267</v>
      </c>
      <c r="Q755" s="172"/>
    </row>
    <row r="756" spans="1:17" s="445" customFormat="1" ht="27.6" customHeight="1" x14ac:dyDescent="0.3">
      <c r="A756" s="197"/>
      <c r="B756" s="197"/>
      <c r="C756" s="173"/>
      <c r="D756" s="48">
        <v>56.2</v>
      </c>
      <c r="E756" s="48">
        <v>46.8</v>
      </c>
      <c r="F756" s="48"/>
      <c r="G756" s="48"/>
      <c r="H756" s="48"/>
      <c r="I756" s="48"/>
      <c r="J756" s="48"/>
      <c r="K756" s="48"/>
      <c r="L756" s="382"/>
      <c r="M756" s="382"/>
      <c r="N756" s="382"/>
      <c r="O756" s="382"/>
      <c r="P756" s="37" t="s">
        <v>1427</v>
      </c>
      <c r="Q756" s="172"/>
    </row>
    <row r="757" spans="1:17" s="445" customFormat="1" ht="27.6" customHeight="1" x14ac:dyDescent="0.3">
      <c r="A757" s="197"/>
      <c r="B757" s="197"/>
      <c r="C757" s="173"/>
      <c r="D757" s="48">
        <v>55.3</v>
      </c>
      <c r="E757" s="48">
        <v>57.3</v>
      </c>
      <c r="F757" s="48"/>
      <c r="G757" s="48"/>
      <c r="H757" s="48"/>
      <c r="I757" s="48"/>
      <c r="J757" s="48"/>
      <c r="K757" s="48"/>
      <c r="L757" s="382"/>
      <c r="M757" s="382"/>
      <c r="N757" s="382"/>
      <c r="O757" s="382"/>
      <c r="P757" s="37" t="s">
        <v>1268</v>
      </c>
      <c r="Q757" s="172"/>
    </row>
    <row r="758" spans="1:17" s="445" customFormat="1" ht="27.6" customHeight="1" x14ac:dyDescent="0.3">
      <c r="A758" s="197"/>
      <c r="B758" s="197"/>
      <c r="C758" s="173"/>
      <c r="D758" s="48">
        <v>54.1</v>
      </c>
      <c r="E758" s="48">
        <v>59.7</v>
      </c>
      <c r="F758" s="48"/>
      <c r="G758" s="48"/>
      <c r="H758" s="48"/>
      <c r="I758" s="48"/>
      <c r="J758" s="48"/>
      <c r="K758" s="48"/>
      <c r="L758" s="382"/>
      <c r="M758" s="382"/>
      <c r="N758" s="382"/>
      <c r="O758" s="382"/>
      <c r="P758" s="37" t="s">
        <v>1269</v>
      </c>
      <c r="Q758" s="172"/>
    </row>
    <row r="759" spans="1:17" s="445" customFormat="1" ht="27.6" customHeight="1" x14ac:dyDescent="0.3">
      <c r="A759" s="197"/>
      <c r="B759" s="197"/>
      <c r="C759" s="173"/>
      <c r="D759" s="48">
        <v>44.8</v>
      </c>
      <c r="E759" s="48">
        <v>48.2</v>
      </c>
      <c r="F759" s="48"/>
      <c r="G759" s="48"/>
      <c r="H759" s="48"/>
      <c r="I759" s="48"/>
      <c r="J759" s="48"/>
      <c r="K759" s="48"/>
      <c r="L759" s="382"/>
      <c r="M759" s="382"/>
      <c r="N759" s="382"/>
      <c r="O759" s="382"/>
      <c r="P759" s="37" t="s">
        <v>1428</v>
      </c>
      <c r="Q759" s="172"/>
    </row>
    <row r="760" spans="1:17" s="445" customFormat="1" ht="27.6" customHeight="1" x14ac:dyDescent="0.3">
      <c r="A760" s="197"/>
      <c r="B760" s="197"/>
      <c r="C760" s="173"/>
      <c r="D760" s="48">
        <v>42.4</v>
      </c>
      <c r="E760" s="48">
        <v>42.3</v>
      </c>
      <c r="F760" s="48"/>
      <c r="G760" s="48"/>
      <c r="H760" s="48"/>
      <c r="I760" s="48"/>
      <c r="J760" s="48"/>
      <c r="K760" s="48"/>
      <c r="L760" s="382"/>
      <c r="M760" s="382"/>
      <c r="N760" s="382"/>
      <c r="O760" s="382"/>
      <c r="P760" s="37" t="s">
        <v>1263</v>
      </c>
      <c r="Q760" s="172"/>
    </row>
    <row r="761" spans="1:17" s="445" customFormat="1" ht="27.6" customHeight="1" x14ac:dyDescent="0.3">
      <c r="A761" s="197" t="s">
        <v>3736</v>
      </c>
      <c r="B761" s="197" t="s">
        <v>609</v>
      </c>
      <c r="C761" s="173"/>
      <c r="D761" s="48">
        <v>70.3</v>
      </c>
      <c r="E761" s="48">
        <v>81</v>
      </c>
      <c r="F761" s="48"/>
      <c r="G761" s="48"/>
      <c r="H761" s="48"/>
      <c r="I761" s="48"/>
      <c r="J761" s="48"/>
      <c r="K761" s="48"/>
      <c r="L761" s="382"/>
      <c r="M761" s="382"/>
      <c r="N761" s="382"/>
      <c r="O761" s="382"/>
      <c r="P761" s="37" t="s">
        <v>610</v>
      </c>
      <c r="Q761" s="172" t="s">
        <v>1490</v>
      </c>
    </row>
    <row r="762" spans="1:17" s="445" customFormat="1" ht="27.6" customHeight="1" x14ac:dyDescent="0.3">
      <c r="A762" s="197"/>
      <c r="B762" s="197"/>
      <c r="C762" s="173"/>
      <c r="D762" s="48">
        <v>28.6</v>
      </c>
      <c r="E762" s="48">
        <v>18.600000000000001</v>
      </c>
      <c r="F762" s="48"/>
      <c r="G762" s="48"/>
      <c r="H762" s="48"/>
      <c r="I762" s="48"/>
      <c r="J762" s="48"/>
      <c r="K762" s="48"/>
      <c r="L762" s="382"/>
      <c r="M762" s="382"/>
      <c r="N762" s="382"/>
      <c r="O762" s="382"/>
      <c r="P762" s="37" t="s">
        <v>611</v>
      </c>
      <c r="Q762" s="172"/>
    </row>
    <row r="763" spans="1:17" s="445" customFormat="1" ht="27.6" customHeight="1" x14ac:dyDescent="0.3">
      <c r="A763" s="197"/>
      <c r="B763" s="197"/>
      <c r="C763" s="173"/>
      <c r="D763" s="48">
        <v>1.1000000000000001</v>
      </c>
      <c r="E763" s="48">
        <v>0.4</v>
      </c>
      <c r="F763" s="48"/>
      <c r="G763" s="48"/>
      <c r="H763" s="48"/>
      <c r="I763" s="48"/>
      <c r="J763" s="48"/>
      <c r="K763" s="48"/>
      <c r="L763" s="382"/>
      <c r="M763" s="382"/>
      <c r="N763" s="382"/>
      <c r="O763" s="382"/>
      <c r="P763" s="37" t="s">
        <v>612</v>
      </c>
      <c r="Q763" s="172"/>
    </row>
    <row r="764" spans="1:17" s="445" customFormat="1" ht="27.6" customHeight="1" x14ac:dyDescent="0.3">
      <c r="A764" s="197" t="s">
        <v>3737</v>
      </c>
      <c r="B764" s="197" t="s">
        <v>613</v>
      </c>
      <c r="C764" s="173"/>
      <c r="D764" s="48">
        <v>85.1</v>
      </c>
      <c r="E764" s="48">
        <v>83.4</v>
      </c>
      <c r="F764" s="48"/>
      <c r="G764" s="48"/>
      <c r="H764" s="48"/>
      <c r="I764" s="48"/>
      <c r="J764" s="48"/>
      <c r="K764" s="48"/>
      <c r="L764" s="382"/>
      <c r="M764" s="382"/>
      <c r="N764" s="382"/>
      <c r="O764" s="382"/>
      <c r="P764" s="37" t="s">
        <v>1270</v>
      </c>
      <c r="Q764" s="172" t="s">
        <v>1490</v>
      </c>
    </row>
    <row r="765" spans="1:17" s="445" customFormat="1" ht="27.6" customHeight="1" x14ac:dyDescent="0.3">
      <c r="A765" s="197"/>
      <c r="B765" s="197"/>
      <c r="C765" s="173"/>
      <c r="D765" s="48">
        <v>83.5</v>
      </c>
      <c r="E765" s="48">
        <v>81.599999999999994</v>
      </c>
      <c r="F765" s="48"/>
      <c r="G765" s="48"/>
      <c r="H765" s="48"/>
      <c r="I765" s="48"/>
      <c r="J765" s="48"/>
      <c r="K765" s="48"/>
      <c r="L765" s="382"/>
      <c r="M765" s="382"/>
      <c r="N765" s="382"/>
      <c r="O765" s="382"/>
      <c r="P765" s="37" t="s">
        <v>1271</v>
      </c>
      <c r="Q765" s="172"/>
    </row>
    <row r="766" spans="1:17" s="445" customFormat="1" ht="27.6" customHeight="1" x14ac:dyDescent="0.3">
      <c r="A766" s="197"/>
      <c r="B766" s="197"/>
      <c r="C766" s="173"/>
      <c r="D766" s="48">
        <v>81.400000000000006</v>
      </c>
      <c r="E766" s="48">
        <v>80.099999999999994</v>
      </c>
      <c r="F766" s="48"/>
      <c r="G766" s="48"/>
      <c r="H766" s="48"/>
      <c r="I766" s="48"/>
      <c r="J766" s="48"/>
      <c r="K766" s="48"/>
      <c r="L766" s="382"/>
      <c r="M766" s="382"/>
      <c r="N766" s="382"/>
      <c r="O766" s="382"/>
      <c r="P766" s="37" t="s">
        <v>1272</v>
      </c>
      <c r="Q766" s="172"/>
    </row>
    <row r="767" spans="1:17" s="445" customFormat="1" ht="27.6" customHeight="1" x14ac:dyDescent="0.3">
      <c r="A767" s="197"/>
      <c r="B767" s="197"/>
      <c r="C767" s="173"/>
      <c r="D767" s="48">
        <v>79.400000000000006</v>
      </c>
      <c r="E767" s="48">
        <v>70.5</v>
      </c>
      <c r="F767" s="48"/>
      <c r="G767" s="48"/>
      <c r="H767" s="48"/>
      <c r="I767" s="48"/>
      <c r="J767" s="48"/>
      <c r="K767" s="48"/>
      <c r="L767" s="382"/>
      <c r="M767" s="382"/>
      <c r="N767" s="382"/>
      <c r="O767" s="382"/>
      <c r="P767" s="37" t="s">
        <v>1273</v>
      </c>
      <c r="Q767" s="172"/>
    </row>
    <row r="768" spans="1:17" s="445" customFormat="1" ht="27.6" customHeight="1" x14ac:dyDescent="0.3">
      <c r="A768" s="197"/>
      <c r="B768" s="197"/>
      <c r="C768" s="173"/>
      <c r="D768" s="48">
        <v>77.2</v>
      </c>
      <c r="E768" s="48">
        <v>83</v>
      </c>
      <c r="F768" s="48"/>
      <c r="G768" s="48"/>
      <c r="H768" s="48"/>
      <c r="I768" s="48"/>
      <c r="J768" s="48"/>
      <c r="K768" s="48"/>
      <c r="L768" s="382"/>
      <c r="M768" s="382"/>
      <c r="N768" s="382"/>
      <c r="O768" s="382"/>
      <c r="P768" s="37" t="s">
        <v>1274</v>
      </c>
      <c r="Q768" s="172"/>
    </row>
    <row r="769" spans="1:17" s="445" customFormat="1" ht="27.6" customHeight="1" x14ac:dyDescent="0.3">
      <c r="A769" s="197"/>
      <c r="B769" s="197"/>
      <c r="C769" s="173"/>
      <c r="D769" s="48">
        <v>75.2</v>
      </c>
      <c r="E769" s="48">
        <v>72</v>
      </c>
      <c r="F769" s="48"/>
      <c r="G769" s="48"/>
      <c r="H769" s="48"/>
      <c r="I769" s="48"/>
      <c r="J769" s="48"/>
      <c r="K769" s="48"/>
      <c r="L769" s="382"/>
      <c r="M769" s="382"/>
      <c r="N769" s="382"/>
      <c r="O769" s="382"/>
      <c r="P769" s="37" t="s">
        <v>1275</v>
      </c>
      <c r="Q769" s="172"/>
    </row>
    <row r="770" spans="1:17" s="445" customFormat="1" ht="27.6" customHeight="1" x14ac:dyDescent="0.3">
      <c r="A770" s="197"/>
      <c r="B770" s="197"/>
      <c r="C770" s="173"/>
      <c r="D770" s="48">
        <v>65.900000000000006</v>
      </c>
      <c r="E770" s="48">
        <v>53.3</v>
      </c>
      <c r="F770" s="48"/>
      <c r="G770" s="48"/>
      <c r="H770" s="48"/>
      <c r="I770" s="48"/>
      <c r="J770" s="48"/>
      <c r="K770" s="48"/>
      <c r="L770" s="382"/>
      <c r="M770" s="382"/>
      <c r="N770" s="382"/>
      <c r="O770" s="382"/>
      <c r="P770" s="37" t="s">
        <v>1276</v>
      </c>
      <c r="Q770" s="172"/>
    </row>
    <row r="771" spans="1:17" s="445" customFormat="1" ht="27.6" customHeight="1" x14ac:dyDescent="0.3">
      <c r="A771" s="197"/>
      <c r="B771" s="197"/>
      <c r="C771" s="173"/>
      <c r="D771" s="37">
        <v>16.600000000000001</v>
      </c>
      <c r="E771" s="38">
        <v>58</v>
      </c>
      <c r="F771" s="37"/>
      <c r="G771" s="37"/>
      <c r="H771" s="37"/>
      <c r="I771" s="37"/>
      <c r="J771" s="37"/>
      <c r="K771" s="37"/>
      <c r="L771" s="319"/>
      <c r="M771" s="319"/>
      <c r="N771" s="319"/>
      <c r="O771" s="319"/>
      <c r="P771" s="37" t="s">
        <v>1277</v>
      </c>
      <c r="Q771" s="172"/>
    </row>
    <row r="772" spans="1:17" s="445" customFormat="1" ht="27.6" customHeight="1" x14ac:dyDescent="0.3">
      <c r="A772" s="16" t="s">
        <v>3738</v>
      </c>
      <c r="B772" s="16" t="s">
        <v>614</v>
      </c>
      <c r="C772" s="37"/>
      <c r="D772" s="38">
        <v>16</v>
      </c>
      <c r="E772" s="38" t="s">
        <v>1107</v>
      </c>
      <c r="F772" s="38" t="s">
        <v>1107</v>
      </c>
      <c r="G772" s="38" t="s">
        <v>1107</v>
      </c>
      <c r="H772" s="38" t="s">
        <v>1107</v>
      </c>
      <c r="I772" s="38"/>
      <c r="J772" s="38"/>
      <c r="K772" s="38"/>
      <c r="L772" s="38"/>
      <c r="M772" s="458"/>
      <c r="N772" s="458"/>
      <c r="O772" s="458"/>
      <c r="P772" s="37" t="s">
        <v>451</v>
      </c>
      <c r="Q772" s="39" t="s">
        <v>1197</v>
      </c>
    </row>
    <row r="773" spans="1:17" s="445" customFormat="1" ht="27.6" customHeight="1" x14ac:dyDescent="0.3">
      <c r="A773" s="16" t="s">
        <v>3739</v>
      </c>
      <c r="B773" s="16" t="s">
        <v>615</v>
      </c>
      <c r="C773" s="37"/>
      <c r="D773" s="38">
        <v>80.400000000000006</v>
      </c>
      <c r="E773" s="38">
        <v>81.400000000000006</v>
      </c>
      <c r="F773" s="38">
        <v>82.9</v>
      </c>
      <c r="G773" s="38">
        <v>85.3</v>
      </c>
      <c r="H773" s="38">
        <v>77.099999999999994</v>
      </c>
      <c r="I773" s="38">
        <v>82</v>
      </c>
      <c r="J773" s="38" t="s">
        <v>3338</v>
      </c>
      <c r="K773" s="38">
        <v>87.2</v>
      </c>
      <c r="L773" s="38">
        <v>75.5</v>
      </c>
      <c r="M773" s="78">
        <v>84.1</v>
      </c>
      <c r="N773" s="458"/>
      <c r="O773" s="458"/>
      <c r="P773" s="37" t="s">
        <v>451</v>
      </c>
      <c r="Q773" s="39" t="s">
        <v>3363</v>
      </c>
    </row>
    <row r="774" spans="1:17" s="445" customFormat="1" ht="27.6" customHeight="1" x14ac:dyDescent="0.3">
      <c r="A774" s="16" t="s">
        <v>3740</v>
      </c>
      <c r="B774" s="16" t="s">
        <v>616</v>
      </c>
      <c r="C774" s="37"/>
      <c r="D774" s="38">
        <v>56.5</v>
      </c>
      <c r="E774" s="38">
        <v>53.6</v>
      </c>
      <c r="F774" s="38">
        <v>57.9</v>
      </c>
      <c r="G774" s="38">
        <v>66.099999999999994</v>
      </c>
      <c r="H774" s="38">
        <v>52.2</v>
      </c>
      <c r="I774" s="38">
        <v>48.1</v>
      </c>
      <c r="J774" s="38" t="s">
        <v>3338</v>
      </c>
      <c r="K774" s="38">
        <v>48</v>
      </c>
      <c r="L774" s="38">
        <v>47.3</v>
      </c>
      <c r="M774" s="78">
        <v>45</v>
      </c>
      <c r="N774" s="458"/>
      <c r="O774" s="458"/>
      <c r="P774" s="37" t="s">
        <v>451</v>
      </c>
      <c r="Q774" s="39" t="s">
        <v>3363</v>
      </c>
    </row>
    <row r="775" spans="1:17" s="445" customFormat="1" ht="27.6" customHeight="1" x14ac:dyDescent="0.3">
      <c r="A775" s="16" t="s">
        <v>3741</v>
      </c>
      <c r="B775" s="16" t="s">
        <v>617</v>
      </c>
      <c r="C775" s="37"/>
      <c r="D775" s="38">
        <v>15.7</v>
      </c>
      <c r="E775" s="38">
        <v>16.2</v>
      </c>
      <c r="F775" s="38">
        <v>13.2</v>
      </c>
      <c r="G775" s="38">
        <v>17.7</v>
      </c>
      <c r="H775" s="38">
        <v>13.8</v>
      </c>
      <c r="I775" s="38"/>
      <c r="J775" s="38"/>
      <c r="K775" s="38"/>
      <c r="L775" s="38"/>
      <c r="M775" s="458"/>
      <c r="N775" s="458"/>
      <c r="O775" s="458"/>
      <c r="P775" s="37" t="s">
        <v>451</v>
      </c>
      <c r="Q775" s="39" t="s">
        <v>3339</v>
      </c>
    </row>
    <row r="776" spans="1:17" s="445" customFormat="1" ht="27.6" customHeight="1" x14ac:dyDescent="0.3">
      <c r="A776" s="16" t="s">
        <v>3742</v>
      </c>
      <c r="B776" s="16" t="s">
        <v>1210</v>
      </c>
      <c r="C776" s="37"/>
      <c r="D776" s="38">
        <v>55.3</v>
      </c>
      <c r="E776" s="38">
        <v>56.6</v>
      </c>
      <c r="F776" s="38">
        <v>56.6</v>
      </c>
      <c r="G776" s="38">
        <v>51.3</v>
      </c>
      <c r="H776" s="38">
        <v>47.6</v>
      </c>
      <c r="I776" s="38"/>
      <c r="J776" s="38"/>
      <c r="K776" s="38"/>
      <c r="L776" s="38"/>
      <c r="M776" s="458"/>
      <c r="N776" s="458"/>
      <c r="O776" s="458"/>
      <c r="P776" s="37" t="s">
        <v>451</v>
      </c>
      <c r="Q776" s="39" t="s">
        <v>3339</v>
      </c>
    </row>
    <row r="777" spans="1:17" s="445" customFormat="1" ht="27.6" customHeight="1" x14ac:dyDescent="0.3">
      <c r="A777" s="16" t="s">
        <v>3743</v>
      </c>
      <c r="B777" s="16" t="s">
        <v>618</v>
      </c>
      <c r="C777" s="37"/>
      <c r="D777" s="38">
        <v>17.3</v>
      </c>
      <c r="E777" s="38">
        <v>16</v>
      </c>
      <c r="F777" s="38">
        <v>19.7</v>
      </c>
      <c r="G777" s="38">
        <v>22</v>
      </c>
      <c r="H777" s="38">
        <v>16.3</v>
      </c>
      <c r="I777" s="38"/>
      <c r="J777" s="38"/>
      <c r="K777" s="38"/>
      <c r="L777" s="38"/>
      <c r="M777" s="458"/>
      <c r="N777" s="458"/>
      <c r="O777" s="458"/>
      <c r="P777" s="37" t="s">
        <v>451</v>
      </c>
      <c r="Q777" s="39" t="s">
        <v>3339</v>
      </c>
    </row>
    <row r="778" spans="1:17" s="445" customFormat="1" ht="27.6" customHeight="1" x14ac:dyDescent="0.3">
      <c r="A778" s="197" t="s">
        <v>3744</v>
      </c>
      <c r="B778" s="197" t="s">
        <v>619</v>
      </c>
      <c r="C778" s="173"/>
      <c r="D778" s="38">
        <v>72.599999999999994</v>
      </c>
      <c r="E778" s="38">
        <v>70.900000000000006</v>
      </c>
      <c r="F778" s="38">
        <v>72.2</v>
      </c>
      <c r="G778" s="38">
        <v>72</v>
      </c>
      <c r="H778" s="38">
        <v>72.3</v>
      </c>
      <c r="I778" s="38">
        <v>73.400000000000006</v>
      </c>
      <c r="J778" s="38">
        <v>76.099999999999994</v>
      </c>
      <c r="K778" s="38">
        <v>77.3</v>
      </c>
      <c r="L778" s="38">
        <v>77.099999999999994</v>
      </c>
      <c r="M778" s="38">
        <v>77.400000000000006</v>
      </c>
      <c r="N778" s="458"/>
      <c r="O778" s="487"/>
      <c r="P778" s="37" t="s">
        <v>1278</v>
      </c>
      <c r="Q778" s="172" t="s">
        <v>3363</v>
      </c>
    </row>
    <row r="779" spans="1:17" s="445" customFormat="1" ht="27.6" customHeight="1" x14ac:dyDescent="0.3">
      <c r="A779" s="197"/>
      <c r="B779" s="197"/>
      <c r="C779" s="173"/>
      <c r="D779" s="38">
        <v>77.599999999999994</v>
      </c>
      <c r="E779" s="38">
        <v>82.7</v>
      </c>
      <c r="F779" s="38">
        <v>83.9</v>
      </c>
      <c r="G779" s="38">
        <v>84.3</v>
      </c>
      <c r="H779" s="38">
        <v>83.7</v>
      </c>
      <c r="I779" s="38">
        <v>83.1</v>
      </c>
      <c r="J779" s="38">
        <v>83.3</v>
      </c>
      <c r="K779" s="38">
        <v>83.4</v>
      </c>
      <c r="L779" s="38">
        <v>82.2</v>
      </c>
      <c r="M779" s="38">
        <v>81.8</v>
      </c>
      <c r="N779" s="458"/>
      <c r="O779" s="487"/>
      <c r="P779" s="37" t="s">
        <v>1279</v>
      </c>
      <c r="Q779" s="172"/>
    </row>
    <row r="780" spans="1:17" s="445" customFormat="1" ht="27.6" customHeight="1" x14ac:dyDescent="0.3">
      <c r="A780" s="197"/>
      <c r="B780" s="197"/>
      <c r="C780" s="173"/>
      <c r="D780" s="38">
        <v>87.8</v>
      </c>
      <c r="E780" s="38">
        <v>84</v>
      </c>
      <c r="F780" s="38">
        <v>83</v>
      </c>
      <c r="G780" s="38">
        <v>81.3</v>
      </c>
      <c r="H780" s="38">
        <v>81.3</v>
      </c>
      <c r="I780" s="38">
        <v>81.8</v>
      </c>
      <c r="J780" s="38">
        <v>81.7</v>
      </c>
      <c r="K780" s="38">
        <v>82.2</v>
      </c>
      <c r="L780" s="38">
        <v>80.400000000000006</v>
      </c>
      <c r="M780" s="38">
        <v>80.599999999999994</v>
      </c>
      <c r="N780" s="458"/>
      <c r="O780" s="487"/>
      <c r="P780" s="37" t="s">
        <v>1280</v>
      </c>
      <c r="Q780" s="172"/>
    </row>
    <row r="781" spans="1:17" s="445" customFormat="1" ht="27.6" customHeight="1" x14ac:dyDescent="0.3">
      <c r="A781" s="197" t="s">
        <v>3745</v>
      </c>
      <c r="B781" s="197" t="s">
        <v>1088</v>
      </c>
      <c r="C781" s="173"/>
      <c r="D781" s="38">
        <v>18</v>
      </c>
      <c r="E781" s="38">
        <v>18</v>
      </c>
      <c r="F781" s="38">
        <v>17</v>
      </c>
      <c r="G781" s="38">
        <v>17</v>
      </c>
      <c r="H781" s="38">
        <v>16</v>
      </c>
      <c r="I781" s="38">
        <v>16</v>
      </c>
      <c r="J781" s="38">
        <v>16</v>
      </c>
      <c r="K781" s="38">
        <v>15</v>
      </c>
      <c r="L781" s="38">
        <v>16</v>
      </c>
      <c r="M781" s="38">
        <v>15</v>
      </c>
      <c r="N781" s="458"/>
      <c r="O781" s="487"/>
      <c r="P781" s="37" t="s">
        <v>1587</v>
      </c>
      <c r="Q781" s="172" t="s">
        <v>3258</v>
      </c>
    </row>
    <row r="782" spans="1:17" s="445" customFormat="1" ht="27.6" customHeight="1" x14ac:dyDescent="0.3">
      <c r="A782" s="197"/>
      <c r="B782" s="197"/>
      <c r="C782" s="173"/>
      <c r="D782" s="38">
        <v>17</v>
      </c>
      <c r="E782" s="38">
        <v>17</v>
      </c>
      <c r="F782" s="38">
        <v>16</v>
      </c>
      <c r="G782" s="38">
        <v>16</v>
      </c>
      <c r="H782" s="38">
        <v>16</v>
      </c>
      <c r="I782" s="38">
        <v>16</v>
      </c>
      <c r="J782" s="38">
        <v>17</v>
      </c>
      <c r="K782" s="38">
        <v>16</v>
      </c>
      <c r="L782" s="38">
        <v>16</v>
      </c>
      <c r="M782" s="38">
        <v>16</v>
      </c>
      <c r="N782" s="458"/>
      <c r="O782" s="487"/>
      <c r="P782" s="37" t="s">
        <v>1588</v>
      </c>
      <c r="Q782" s="172"/>
    </row>
    <row r="783" spans="1:17" s="445" customFormat="1" ht="27.6" customHeight="1" x14ac:dyDescent="0.3">
      <c r="A783" s="197"/>
      <c r="B783" s="197"/>
      <c r="C783" s="173"/>
      <c r="D783" s="38">
        <v>22</v>
      </c>
      <c r="E783" s="38">
        <v>22</v>
      </c>
      <c r="F783" s="38">
        <v>22</v>
      </c>
      <c r="G783" s="38">
        <v>21</v>
      </c>
      <c r="H783" s="38">
        <v>21</v>
      </c>
      <c r="I783" s="38">
        <v>21</v>
      </c>
      <c r="J783" s="38">
        <v>22</v>
      </c>
      <c r="K783" s="38">
        <v>22</v>
      </c>
      <c r="L783" s="38">
        <v>23</v>
      </c>
      <c r="M783" s="38">
        <v>22</v>
      </c>
      <c r="N783" s="458"/>
      <c r="O783" s="487"/>
      <c r="P783" s="37" t="s">
        <v>1589</v>
      </c>
      <c r="Q783" s="172"/>
    </row>
    <row r="784" spans="1:17" s="445" customFormat="1" ht="27.6" customHeight="1" x14ac:dyDescent="0.3">
      <c r="A784" s="176" t="s">
        <v>3776</v>
      </c>
      <c r="B784" s="176"/>
      <c r="C784" s="176"/>
      <c r="D784" s="176"/>
      <c r="E784" s="176"/>
      <c r="F784" s="176"/>
      <c r="G784" s="176"/>
      <c r="H784" s="176"/>
      <c r="I784" s="176"/>
      <c r="J784" s="176"/>
      <c r="K784" s="176"/>
      <c r="L784" s="176"/>
      <c r="M784" s="176"/>
      <c r="N784" s="176"/>
      <c r="O784" s="176"/>
      <c r="P784" s="176"/>
      <c r="Q784" s="176"/>
    </row>
    <row r="785" spans="1:17" s="445" customFormat="1" ht="27.6" customHeight="1" x14ac:dyDescent="0.3">
      <c r="A785" s="18" t="s">
        <v>3746</v>
      </c>
      <c r="B785" s="18" t="s">
        <v>620</v>
      </c>
      <c r="C785" s="37"/>
      <c r="D785" s="47" t="s">
        <v>393</v>
      </c>
      <c r="E785" s="47"/>
      <c r="F785" s="47"/>
      <c r="G785" s="47"/>
      <c r="H785" s="47"/>
      <c r="I785" s="47"/>
      <c r="J785" s="47"/>
      <c r="K785" s="47"/>
      <c r="L785" s="373"/>
      <c r="M785" s="373"/>
      <c r="N785" s="373"/>
      <c r="O785" s="373"/>
      <c r="P785" s="47" t="s">
        <v>394</v>
      </c>
      <c r="Q785" s="39" t="s">
        <v>658</v>
      </c>
    </row>
    <row r="786" spans="1:17" s="445" customFormat="1" ht="27.6" customHeight="1" x14ac:dyDescent="0.3">
      <c r="A786" s="179" t="s">
        <v>621</v>
      </c>
      <c r="B786" s="179"/>
      <c r="C786" s="179"/>
      <c r="D786" s="179"/>
      <c r="E786" s="179"/>
      <c r="F786" s="179"/>
      <c r="G786" s="179"/>
      <c r="H786" s="179"/>
      <c r="I786" s="179"/>
      <c r="J786" s="179"/>
      <c r="K786" s="179"/>
      <c r="L786" s="179"/>
      <c r="M786" s="179"/>
      <c r="N786" s="179"/>
      <c r="O786" s="179"/>
      <c r="P786" s="179"/>
      <c r="Q786" s="179"/>
    </row>
    <row r="787" spans="1:17" s="445" customFormat="1" ht="27.6" customHeight="1" x14ac:dyDescent="0.3">
      <c r="A787" s="176" t="s">
        <v>3777</v>
      </c>
      <c r="B787" s="176"/>
      <c r="C787" s="176"/>
      <c r="D787" s="176"/>
      <c r="E787" s="176"/>
      <c r="F787" s="176"/>
      <c r="G787" s="176"/>
      <c r="H787" s="176"/>
      <c r="I787" s="176"/>
      <c r="J787" s="176"/>
      <c r="K787" s="176"/>
      <c r="L787" s="176"/>
      <c r="M787" s="176"/>
      <c r="N787" s="176"/>
      <c r="O787" s="176"/>
      <c r="P787" s="176"/>
      <c r="Q787" s="176"/>
    </row>
    <row r="788" spans="1:17" s="445" customFormat="1" ht="27.6" customHeight="1" x14ac:dyDescent="0.3">
      <c r="A788" s="16" t="s">
        <v>3747</v>
      </c>
      <c r="B788" s="16" t="s">
        <v>622</v>
      </c>
      <c r="C788" s="37"/>
      <c r="D788" s="37" t="s">
        <v>393</v>
      </c>
      <c r="E788" s="37"/>
      <c r="F788" s="37"/>
      <c r="G788" s="37"/>
      <c r="H788" s="37"/>
      <c r="I788" s="37"/>
      <c r="J788" s="37"/>
      <c r="K788" s="37"/>
      <c r="L788" s="319"/>
      <c r="M788" s="319"/>
      <c r="N788" s="319"/>
      <c r="O788" s="319"/>
      <c r="P788" s="37" t="s">
        <v>394</v>
      </c>
      <c r="Q788" s="39" t="s">
        <v>658</v>
      </c>
    </row>
    <row r="789" spans="1:17" s="445" customFormat="1" ht="27.6" customHeight="1" x14ac:dyDescent="0.3">
      <c r="A789" s="179" t="s">
        <v>621</v>
      </c>
      <c r="B789" s="179"/>
      <c r="C789" s="179"/>
      <c r="D789" s="179"/>
      <c r="E789" s="179"/>
      <c r="F789" s="179"/>
      <c r="G789" s="179"/>
      <c r="H789" s="179"/>
      <c r="I789" s="179"/>
      <c r="J789" s="179"/>
      <c r="K789" s="179"/>
      <c r="L789" s="179"/>
      <c r="M789" s="179"/>
      <c r="N789" s="179"/>
      <c r="O789" s="179"/>
      <c r="P789" s="179"/>
      <c r="Q789" s="179"/>
    </row>
    <row r="790" spans="1:17" s="445" customFormat="1" ht="27.6" customHeight="1" x14ac:dyDescent="0.3">
      <c r="A790" s="196" t="s">
        <v>3749</v>
      </c>
      <c r="B790" s="196"/>
      <c r="C790" s="196"/>
      <c r="D790" s="196"/>
      <c r="E790" s="196"/>
      <c r="F790" s="196"/>
      <c r="G790" s="196"/>
      <c r="H790" s="196"/>
      <c r="I790" s="196"/>
      <c r="J790" s="196"/>
      <c r="K790" s="196"/>
      <c r="L790" s="196"/>
      <c r="M790" s="196"/>
      <c r="N790" s="196"/>
      <c r="O790" s="196"/>
      <c r="P790" s="196"/>
      <c r="Q790" s="196"/>
    </row>
    <row r="791" spans="1:17" s="445" customFormat="1" ht="27.6" customHeight="1" x14ac:dyDescent="0.3">
      <c r="A791" s="176" t="s">
        <v>3778</v>
      </c>
      <c r="B791" s="176"/>
      <c r="C791" s="176"/>
      <c r="D791" s="176"/>
      <c r="E791" s="176"/>
      <c r="F791" s="176"/>
      <c r="G791" s="176"/>
      <c r="H791" s="176"/>
      <c r="I791" s="176"/>
      <c r="J791" s="176"/>
      <c r="K791" s="176"/>
      <c r="L791" s="176"/>
      <c r="M791" s="176"/>
      <c r="N791" s="176"/>
      <c r="O791" s="176"/>
      <c r="P791" s="176"/>
      <c r="Q791" s="176"/>
    </row>
    <row r="792" spans="1:17" s="445" customFormat="1" ht="27.6" customHeight="1" x14ac:dyDescent="0.3">
      <c r="A792" s="16" t="s">
        <v>3750</v>
      </c>
      <c r="B792" s="16" t="s">
        <v>623</v>
      </c>
      <c r="C792" s="37" t="s">
        <v>1160</v>
      </c>
      <c r="D792" s="40">
        <v>0.6492</v>
      </c>
      <c r="E792" s="40">
        <v>0.67300000000000004</v>
      </c>
      <c r="F792" s="40">
        <v>0.69699999999999995</v>
      </c>
      <c r="G792" s="40">
        <v>0.70699999999999996</v>
      </c>
      <c r="H792" s="40">
        <v>0.71819999999999995</v>
      </c>
      <c r="I792" s="40">
        <v>0.73209999999999997</v>
      </c>
      <c r="J792" s="40"/>
      <c r="K792" s="40"/>
      <c r="L792" s="455"/>
      <c r="M792" s="455"/>
      <c r="N792" s="455"/>
      <c r="O792" s="455"/>
      <c r="P792" s="37" t="s">
        <v>340</v>
      </c>
      <c r="Q792" s="53" t="s">
        <v>3165</v>
      </c>
    </row>
    <row r="793" spans="1:17" s="445" customFormat="1" ht="27.6" customHeight="1" x14ac:dyDescent="0.3">
      <c r="A793" s="16" t="s">
        <v>3751</v>
      </c>
      <c r="B793" s="16" t="s">
        <v>624</v>
      </c>
      <c r="C793" s="37" t="s">
        <v>1292</v>
      </c>
      <c r="D793" s="40">
        <v>0.72499999999999998</v>
      </c>
      <c r="E793" s="40">
        <v>0.72499999999999998</v>
      </c>
      <c r="F793" s="40"/>
      <c r="G793" s="40">
        <v>0.751</v>
      </c>
      <c r="H793" s="40"/>
      <c r="I793" s="40"/>
      <c r="J793" s="40"/>
      <c r="K793" s="40"/>
      <c r="L793" s="455"/>
      <c r="M793" s="455"/>
      <c r="N793" s="455"/>
      <c r="O793" s="455"/>
      <c r="P793" s="37" t="s">
        <v>340</v>
      </c>
      <c r="Q793" s="53" t="s">
        <v>3164</v>
      </c>
    </row>
    <row r="794" spans="1:17" s="445" customFormat="1" ht="27.6" customHeight="1" x14ac:dyDescent="0.3">
      <c r="A794" s="16" t="s">
        <v>3779</v>
      </c>
      <c r="B794" s="16" t="s">
        <v>3324</v>
      </c>
      <c r="C794" s="37" t="s">
        <v>1292</v>
      </c>
      <c r="D794" s="40">
        <v>0.68300000000000005</v>
      </c>
      <c r="E794" s="40">
        <v>0.69499999999999995</v>
      </c>
      <c r="F794" s="40">
        <v>0.71199999999999997</v>
      </c>
      <c r="G794" s="40">
        <v>0.72199999999999998</v>
      </c>
      <c r="H794" s="40">
        <v>0.74399999999999999</v>
      </c>
      <c r="I794" s="40">
        <v>0.75600000000000001</v>
      </c>
      <c r="J794" s="40">
        <v>0.77600000000000002</v>
      </c>
      <c r="K794" s="40">
        <v>0.76300000000000001</v>
      </c>
      <c r="L794" s="38">
        <v>78</v>
      </c>
      <c r="M794" s="38">
        <v>79.3</v>
      </c>
      <c r="N794" s="38">
        <v>79.099999999999994</v>
      </c>
      <c r="O794" s="38">
        <v>79.400000000000006</v>
      </c>
      <c r="P794" s="37" t="s">
        <v>394</v>
      </c>
      <c r="Q794" s="53" t="s">
        <v>3656</v>
      </c>
    </row>
    <row r="795" spans="1:17" s="445" customFormat="1" ht="27.6" customHeight="1" x14ac:dyDescent="0.3">
      <c r="A795" s="16" t="s">
        <v>3780</v>
      </c>
      <c r="B795" s="16" t="s">
        <v>625</v>
      </c>
      <c r="C795" s="37" t="s">
        <v>1160</v>
      </c>
      <c r="D795" s="40">
        <v>0.25700000000000001</v>
      </c>
      <c r="E795" s="40">
        <v>0.29499999999999998</v>
      </c>
      <c r="F795" s="40">
        <v>0.24</v>
      </c>
      <c r="G795" s="40">
        <v>0.19600000000000001</v>
      </c>
      <c r="H795" s="40">
        <v>0.20300000000000001</v>
      </c>
      <c r="I795" s="40">
        <v>0.13</v>
      </c>
      <c r="J795" s="37">
        <v>10.7</v>
      </c>
      <c r="K795" s="37">
        <v>15.6</v>
      </c>
      <c r="L795" s="37">
        <v>12.1</v>
      </c>
      <c r="M795" s="37">
        <v>12.1</v>
      </c>
      <c r="N795" s="37">
        <v>11.2</v>
      </c>
      <c r="O795" s="455"/>
      <c r="P795" s="37" t="s">
        <v>340</v>
      </c>
      <c r="Q795" s="53" t="s">
        <v>3472</v>
      </c>
    </row>
    <row r="796" spans="1:17" s="445" customFormat="1" ht="27.6" customHeight="1" x14ac:dyDescent="0.3">
      <c r="A796" s="16" t="s">
        <v>3752</v>
      </c>
      <c r="B796" s="16" t="s">
        <v>626</v>
      </c>
      <c r="C796" s="37" t="s">
        <v>1160</v>
      </c>
      <c r="D796" s="40">
        <v>0.28799999999999998</v>
      </c>
      <c r="E796" s="40">
        <v>0.27300000000000002</v>
      </c>
      <c r="F796" s="40">
        <v>0.27700000000000002</v>
      </c>
      <c r="G796" s="40">
        <v>0.25800000000000001</v>
      </c>
      <c r="H796" s="40">
        <v>0.24399999999999999</v>
      </c>
      <c r="I796" s="40">
        <v>0.23599999999999999</v>
      </c>
      <c r="J796" s="37">
        <v>14.9</v>
      </c>
      <c r="K796" s="37">
        <v>20.399999999999999</v>
      </c>
      <c r="L796" s="37">
        <v>20.8</v>
      </c>
      <c r="M796" s="37">
        <v>18.600000000000001</v>
      </c>
      <c r="N796" s="37">
        <v>21.9</v>
      </c>
      <c r="O796" s="455"/>
      <c r="P796" s="37" t="s">
        <v>340</v>
      </c>
      <c r="Q796" s="53" t="s">
        <v>3473</v>
      </c>
    </row>
    <row r="797" spans="1:17" s="445" customFormat="1" ht="27.6" customHeight="1" x14ac:dyDescent="0.3">
      <c r="A797" s="16" t="s">
        <v>3753</v>
      </c>
      <c r="B797" s="16" t="s">
        <v>1083</v>
      </c>
      <c r="C797" s="37" t="s">
        <v>1160</v>
      </c>
      <c r="D797" s="40">
        <v>0.13100000000000001</v>
      </c>
      <c r="E797" s="40">
        <v>0.14699999999999999</v>
      </c>
      <c r="F797" s="40">
        <v>0.17</v>
      </c>
      <c r="G797" s="40">
        <v>0.17499999999999999</v>
      </c>
      <c r="H797" s="40">
        <v>0.19500000000000001</v>
      </c>
      <c r="I797" s="40">
        <v>0.189</v>
      </c>
      <c r="J797" s="40">
        <v>0.2</v>
      </c>
      <c r="K797" s="40">
        <v>0.22500000000000001</v>
      </c>
      <c r="L797" s="38">
        <v>26.6</v>
      </c>
      <c r="M797" s="38">
        <v>26.6</v>
      </c>
      <c r="N797" s="38">
        <v>28</v>
      </c>
      <c r="O797" s="38">
        <v>24</v>
      </c>
      <c r="P797" s="37" t="s">
        <v>394</v>
      </c>
      <c r="Q797" s="53" t="s">
        <v>3657</v>
      </c>
    </row>
    <row r="798" spans="1:17" s="445" customFormat="1" ht="27.6" customHeight="1" x14ac:dyDescent="0.3">
      <c r="A798" s="16" t="s">
        <v>3754</v>
      </c>
      <c r="B798" s="16" t="s">
        <v>627</v>
      </c>
      <c r="C798" s="37" t="s">
        <v>1160</v>
      </c>
      <c r="D798" s="40">
        <v>0.86899999999999999</v>
      </c>
      <c r="E798" s="40">
        <v>0.85299999999999998</v>
      </c>
      <c r="F798" s="40">
        <v>0.83</v>
      </c>
      <c r="G798" s="40">
        <v>0.82499999999999996</v>
      </c>
      <c r="H798" s="40">
        <v>0.80500000000000005</v>
      </c>
      <c r="I798" s="40">
        <v>0.81100000000000005</v>
      </c>
      <c r="J798" s="40">
        <v>0.8</v>
      </c>
      <c r="K798" s="40">
        <v>0.77500000000000002</v>
      </c>
      <c r="L798" s="38">
        <v>73.400000000000006</v>
      </c>
      <c r="M798" s="38">
        <v>73.400000000000006</v>
      </c>
      <c r="N798" s="38">
        <v>72</v>
      </c>
      <c r="O798" s="38">
        <v>76</v>
      </c>
      <c r="P798" s="37" t="s">
        <v>394</v>
      </c>
      <c r="Q798" s="53" t="s">
        <v>3658</v>
      </c>
    </row>
    <row r="799" spans="1:17" s="445" customFormat="1" ht="27.6" customHeight="1" x14ac:dyDescent="0.3">
      <c r="A799" s="16" t="s">
        <v>3755</v>
      </c>
      <c r="B799" s="16" t="s">
        <v>628</v>
      </c>
      <c r="C799" s="37" t="s">
        <v>1160</v>
      </c>
      <c r="D799" s="40">
        <v>0.745</v>
      </c>
      <c r="E799" s="40">
        <v>0.77900000000000003</v>
      </c>
      <c r="F799" s="40">
        <v>0.78900000000000003</v>
      </c>
      <c r="G799" s="40">
        <v>0.81399999999999995</v>
      </c>
      <c r="H799" s="40">
        <v>0.82299999999999995</v>
      </c>
      <c r="I799" s="40">
        <v>0.83499999999999996</v>
      </c>
      <c r="J799" s="40">
        <v>0.85899999999999999</v>
      </c>
      <c r="K799" s="40">
        <v>0.83599999999999997</v>
      </c>
      <c r="L799" s="38">
        <v>85</v>
      </c>
      <c r="M799" s="38">
        <v>85</v>
      </c>
      <c r="N799" s="38">
        <v>86.3</v>
      </c>
      <c r="O799" s="38">
        <v>83.7</v>
      </c>
      <c r="P799" s="37" t="s">
        <v>394</v>
      </c>
      <c r="Q799" s="53" t="s">
        <v>3659</v>
      </c>
    </row>
    <row r="800" spans="1:17" s="445" customFormat="1" ht="27.6" customHeight="1" x14ac:dyDescent="0.3">
      <c r="A800" s="16" t="s">
        <v>3756</v>
      </c>
      <c r="B800" s="16" t="s">
        <v>629</v>
      </c>
      <c r="C800" s="37" t="s">
        <v>1160</v>
      </c>
      <c r="D800" s="40">
        <v>0.22800000000000001</v>
      </c>
      <c r="E800" s="40">
        <v>0.16800000000000001</v>
      </c>
      <c r="F800" s="40">
        <v>0.14799999999999999</v>
      </c>
      <c r="G800" s="40">
        <v>0.11799999999999999</v>
      </c>
      <c r="H800" s="40">
        <v>0.111</v>
      </c>
      <c r="I800" s="40">
        <v>7.3999999999999996E-2</v>
      </c>
      <c r="J800" s="37">
        <v>8.1</v>
      </c>
      <c r="K800" s="37">
        <v>6.3</v>
      </c>
      <c r="L800" s="37">
        <v>6.2</v>
      </c>
      <c r="M800" s="37">
        <v>5.3</v>
      </c>
      <c r="N800" s="37">
        <v>3.9</v>
      </c>
      <c r="O800" s="455"/>
      <c r="P800" s="37" t="s">
        <v>340</v>
      </c>
      <c r="Q800" s="53" t="s">
        <v>3474</v>
      </c>
    </row>
    <row r="801" spans="1:17" s="445" customFormat="1" ht="27.6" customHeight="1" x14ac:dyDescent="0.3">
      <c r="A801" s="16" t="s">
        <v>3757</v>
      </c>
      <c r="B801" s="16" t="s">
        <v>630</v>
      </c>
      <c r="C801" s="37"/>
      <c r="D801" s="40">
        <v>0.54800000000000004</v>
      </c>
      <c r="E801" s="40">
        <v>0.61099999999999999</v>
      </c>
      <c r="F801" s="40">
        <v>0.66800000000000004</v>
      </c>
      <c r="G801" s="40">
        <v>0.69299999999999995</v>
      </c>
      <c r="H801" s="40">
        <v>0.73499999999999999</v>
      </c>
      <c r="I801" s="40">
        <v>0.72899999999999998</v>
      </c>
      <c r="J801" s="37">
        <v>92.4</v>
      </c>
      <c r="K801" s="37">
        <v>87.9</v>
      </c>
      <c r="L801" s="37">
        <v>84.4</v>
      </c>
      <c r="M801" s="37">
        <v>85.4</v>
      </c>
      <c r="N801" s="37">
        <v>86.2</v>
      </c>
      <c r="O801" s="455"/>
      <c r="P801" s="37" t="s">
        <v>340</v>
      </c>
      <c r="Q801" s="53" t="s">
        <v>3475</v>
      </c>
    </row>
    <row r="802" spans="1:17" s="445" customFormat="1" ht="27.6" customHeight="1" x14ac:dyDescent="0.3">
      <c r="A802" s="16" t="s">
        <v>3758</v>
      </c>
      <c r="B802" s="16" t="s">
        <v>631</v>
      </c>
      <c r="C802" s="37"/>
      <c r="D802" s="40">
        <v>0.68899999999999995</v>
      </c>
      <c r="E802" s="40">
        <v>0.73099999999999998</v>
      </c>
      <c r="F802" s="40">
        <v>0.76400000000000001</v>
      </c>
      <c r="G802" s="40">
        <v>0.78600000000000003</v>
      </c>
      <c r="H802" s="40">
        <v>0.79900000000000004</v>
      </c>
      <c r="I802" s="40">
        <v>0.81200000000000006</v>
      </c>
      <c r="J802" s="37">
        <v>88.1</v>
      </c>
      <c r="K802" s="37">
        <v>85.3</v>
      </c>
      <c r="L802" s="38">
        <v>86.1</v>
      </c>
      <c r="M802" s="38">
        <v>86.9</v>
      </c>
      <c r="N802" s="38">
        <v>87.5</v>
      </c>
      <c r="O802" s="38">
        <v>86.6</v>
      </c>
      <c r="P802" s="37" t="s">
        <v>394</v>
      </c>
      <c r="Q802" s="53" t="s">
        <v>3549</v>
      </c>
    </row>
    <row r="803" spans="1:17" s="445" customFormat="1" ht="27.6" customHeight="1" x14ac:dyDescent="0.3">
      <c r="A803" s="16" t="s">
        <v>3759</v>
      </c>
      <c r="B803" s="16" t="s">
        <v>632</v>
      </c>
      <c r="C803" s="37" t="s">
        <v>1297</v>
      </c>
      <c r="D803" s="40">
        <v>0.7</v>
      </c>
      <c r="E803" s="40"/>
      <c r="F803" s="40"/>
      <c r="G803" s="40"/>
      <c r="H803" s="40"/>
      <c r="I803" s="40">
        <v>0.83599999999999997</v>
      </c>
      <c r="J803" s="40"/>
      <c r="K803" s="40"/>
      <c r="L803" s="455"/>
      <c r="M803" s="455"/>
      <c r="N803" s="455"/>
      <c r="O803" s="455"/>
      <c r="P803" s="37" t="s">
        <v>394</v>
      </c>
      <c r="Q803" s="53" t="s">
        <v>1538</v>
      </c>
    </row>
    <row r="804" spans="1:17" s="445" customFormat="1" ht="27.6" customHeight="1" x14ac:dyDescent="0.3">
      <c r="A804" s="16" t="s">
        <v>3760</v>
      </c>
      <c r="B804" s="16" t="s">
        <v>633</v>
      </c>
      <c r="C804" s="37"/>
      <c r="D804" s="40">
        <v>0.51200000000000001</v>
      </c>
      <c r="E804" s="40">
        <v>0.42</v>
      </c>
      <c r="F804" s="40">
        <v>0.43</v>
      </c>
      <c r="G804" s="40">
        <v>0.378</v>
      </c>
      <c r="H804" s="40">
        <v>0.36699999999999999</v>
      </c>
      <c r="I804" s="38">
        <v>36.799999999999997</v>
      </c>
      <c r="J804" s="38">
        <v>29.4</v>
      </c>
      <c r="K804" s="38">
        <v>32.6</v>
      </c>
      <c r="L804" s="38">
        <v>33.6</v>
      </c>
      <c r="M804" s="38">
        <v>33</v>
      </c>
      <c r="N804" s="37">
        <v>27.9</v>
      </c>
      <c r="O804" s="455"/>
      <c r="P804" s="37" t="s">
        <v>340</v>
      </c>
      <c r="Q804" s="53" t="s">
        <v>3476</v>
      </c>
    </row>
    <row r="805" spans="1:17" s="445" customFormat="1" ht="27.6" customHeight="1" x14ac:dyDescent="0.3">
      <c r="A805" s="16" t="s">
        <v>3761</v>
      </c>
      <c r="B805" s="16" t="s">
        <v>1181</v>
      </c>
      <c r="C805" s="37"/>
      <c r="D805" s="40">
        <v>0.36699999999999999</v>
      </c>
      <c r="E805" s="40">
        <v>0.40500000000000003</v>
      </c>
      <c r="F805" s="40">
        <v>0.433</v>
      </c>
      <c r="G805" s="40">
        <v>0.42599999999999999</v>
      </c>
      <c r="H805" s="40">
        <v>0.38200000000000001</v>
      </c>
      <c r="I805" s="37">
        <v>42.7</v>
      </c>
      <c r="J805" s="37">
        <v>43.8</v>
      </c>
      <c r="K805" s="37">
        <v>43.1</v>
      </c>
      <c r="L805" s="37">
        <v>43.7</v>
      </c>
      <c r="M805" s="37">
        <v>43.6</v>
      </c>
      <c r="N805" s="37">
        <v>44.6</v>
      </c>
      <c r="O805" s="455"/>
      <c r="P805" s="37" t="s">
        <v>340</v>
      </c>
      <c r="Q805" s="53" t="s">
        <v>3477</v>
      </c>
    </row>
    <row r="806" spans="1:17" s="445" customFormat="1" ht="27.6" customHeight="1" x14ac:dyDescent="0.3">
      <c r="A806" s="16" t="s">
        <v>3762</v>
      </c>
      <c r="B806" s="16" t="s">
        <v>634</v>
      </c>
      <c r="C806" s="37"/>
      <c r="D806" s="40">
        <v>0.89100000000000001</v>
      </c>
      <c r="E806" s="40">
        <v>0.85899999999999999</v>
      </c>
      <c r="F806" s="40">
        <v>0.83299999999999996</v>
      </c>
      <c r="G806" s="40">
        <v>0.80700000000000005</v>
      </c>
      <c r="H806" s="40">
        <v>0.77600000000000002</v>
      </c>
      <c r="I806" s="40">
        <v>0.77500000000000002</v>
      </c>
      <c r="J806" s="37">
        <v>63.4</v>
      </c>
      <c r="K806" s="37">
        <v>65.5</v>
      </c>
      <c r="L806" s="37">
        <v>61.1</v>
      </c>
      <c r="M806" s="37">
        <v>61.3</v>
      </c>
      <c r="N806" s="37">
        <v>58.8</v>
      </c>
      <c r="O806" s="455"/>
      <c r="P806" s="37" t="s">
        <v>340</v>
      </c>
      <c r="Q806" s="53" t="s">
        <v>3478</v>
      </c>
    </row>
    <row r="807" spans="1:17" s="445" customFormat="1" ht="27.6" customHeight="1" x14ac:dyDescent="0.3">
      <c r="A807" s="172" t="s">
        <v>354</v>
      </c>
      <c r="B807" s="172"/>
      <c r="C807" s="172"/>
      <c r="D807" s="172"/>
      <c r="E807" s="172"/>
      <c r="F807" s="172"/>
      <c r="G807" s="172"/>
      <c r="H807" s="172"/>
      <c r="I807" s="172"/>
      <c r="J807" s="172"/>
      <c r="K807" s="172"/>
      <c r="L807" s="172"/>
      <c r="M807" s="172"/>
      <c r="N807" s="172"/>
      <c r="O807" s="172"/>
      <c r="P807" s="172"/>
      <c r="Q807" s="172"/>
    </row>
    <row r="808" spans="1:17" s="445" customFormat="1" ht="27.6" customHeight="1" x14ac:dyDescent="0.3">
      <c r="A808" s="176" t="s">
        <v>3781</v>
      </c>
      <c r="B808" s="176"/>
      <c r="C808" s="176"/>
      <c r="D808" s="176"/>
      <c r="E808" s="176"/>
      <c r="F808" s="176"/>
      <c r="G808" s="176"/>
      <c r="H808" s="176"/>
      <c r="I808" s="176"/>
      <c r="J808" s="176"/>
      <c r="K808" s="176"/>
      <c r="L808" s="176"/>
      <c r="M808" s="176"/>
      <c r="N808" s="176"/>
      <c r="O808" s="176"/>
      <c r="P808" s="176"/>
      <c r="Q808" s="176"/>
    </row>
    <row r="809" spans="1:17" s="445" customFormat="1" ht="27.6" customHeight="1" x14ac:dyDescent="0.3">
      <c r="A809" s="16" t="s">
        <v>3763</v>
      </c>
      <c r="B809" s="16" t="s">
        <v>1314</v>
      </c>
      <c r="C809" s="37"/>
      <c r="D809" s="37" t="s">
        <v>208</v>
      </c>
      <c r="E809" s="37"/>
      <c r="F809" s="37"/>
      <c r="G809" s="37"/>
      <c r="H809" s="37"/>
      <c r="I809" s="37"/>
      <c r="J809" s="37"/>
      <c r="K809" s="37"/>
      <c r="L809" s="319"/>
      <c r="M809" s="319"/>
      <c r="N809" s="319"/>
      <c r="O809" s="319"/>
      <c r="P809" s="37" t="s">
        <v>394</v>
      </c>
      <c r="Q809" s="39" t="s">
        <v>660</v>
      </c>
    </row>
    <row r="810" spans="1:17" s="445" customFormat="1" ht="27.6" customHeight="1" x14ac:dyDescent="0.3">
      <c r="A810" s="172" t="s">
        <v>354</v>
      </c>
      <c r="B810" s="172"/>
      <c r="C810" s="172"/>
      <c r="D810" s="172"/>
      <c r="E810" s="172"/>
      <c r="F810" s="172"/>
      <c r="G810" s="172"/>
      <c r="H810" s="172"/>
      <c r="I810" s="172"/>
      <c r="J810" s="172"/>
      <c r="K810" s="172"/>
      <c r="L810" s="172"/>
      <c r="M810" s="172"/>
      <c r="N810" s="172"/>
      <c r="O810" s="172"/>
      <c r="P810" s="172"/>
      <c r="Q810" s="172"/>
    </row>
    <row r="811" spans="1:17" s="445" customFormat="1" ht="27.6" customHeight="1" x14ac:dyDescent="0.3">
      <c r="A811" s="28"/>
      <c r="B811" s="28"/>
      <c r="C811" s="72"/>
      <c r="D811" s="72"/>
      <c r="E811" s="72"/>
      <c r="F811" s="72"/>
      <c r="G811" s="72"/>
      <c r="H811" s="72"/>
      <c r="I811" s="72"/>
      <c r="J811" s="72"/>
      <c r="K811" s="72"/>
      <c r="L811" s="72"/>
      <c r="M811" s="488"/>
      <c r="N811" s="488"/>
      <c r="O811" s="488"/>
      <c r="P811" s="72"/>
      <c r="Q811" s="60"/>
    </row>
    <row r="816" spans="1:17" ht="25.2" customHeight="1" x14ac:dyDescent="0.3"/>
    <row r="817" ht="25.2" customHeight="1" x14ac:dyDescent="0.3"/>
    <row r="818" ht="25.2" customHeight="1" x14ac:dyDescent="0.3"/>
  </sheetData>
  <autoFilter ref="A5:Q811" xr:uid="{00000000-0001-0000-0000-000000000000}">
    <filterColumn colId="0" showButton="0"/>
  </autoFilter>
  <mergeCells count="590">
    <mergeCell ref="A790:Q790"/>
    <mergeCell ref="A740:Q740"/>
    <mergeCell ref="A736:Q736"/>
    <mergeCell ref="A716:Q716"/>
    <mergeCell ref="A649:Q649"/>
    <mergeCell ref="A538:Q538"/>
    <mergeCell ref="A483:Q483"/>
    <mergeCell ref="A379:Q379"/>
    <mergeCell ref="A311:Q311"/>
    <mergeCell ref="A41:Q41"/>
    <mergeCell ref="C624:C626"/>
    <mergeCell ref="B540:B543"/>
    <mergeCell ref="C540:C543"/>
    <mergeCell ref="Q617:Q619"/>
    <mergeCell ref="A608:Q608"/>
    <mergeCell ref="Q217:Q218"/>
    <mergeCell ref="C554:C557"/>
    <mergeCell ref="A328:Q328"/>
    <mergeCell ref="C398:C402"/>
    <mergeCell ref="Q333:Q335"/>
    <mergeCell ref="A403:A407"/>
    <mergeCell ref="Q392:Q396"/>
    <mergeCell ref="C333:C335"/>
    <mergeCell ref="A7:Q7"/>
    <mergeCell ref="A332:Q332"/>
    <mergeCell ref="B497:B498"/>
    <mergeCell ref="C497:C498"/>
    <mergeCell ref="A467:Q467"/>
    <mergeCell ref="C469:C476"/>
    <mergeCell ref="C501:C503"/>
    <mergeCell ref="C504:C506"/>
    <mergeCell ref="A495:Q495"/>
    <mergeCell ref="A496:Q496"/>
    <mergeCell ref="A485:A488"/>
    <mergeCell ref="C487:C488"/>
    <mergeCell ref="Q469:Q476"/>
    <mergeCell ref="Q501:Q503"/>
    <mergeCell ref="A420:A422"/>
    <mergeCell ref="F4:O4"/>
    <mergeCell ref="C437:C438"/>
    <mergeCell ref="C423:C425"/>
    <mergeCell ref="B420:B422"/>
    <mergeCell ref="C420:C422"/>
    <mergeCell ref="C445:C449"/>
    <mergeCell ref="A437:A438"/>
    <mergeCell ref="B437:B438"/>
    <mergeCell ref="A595:Q595"/>
    <mergeCell ref="A596:Q596"/>
    <mergeCell ref="A600:Q600"/>
    <mergeCell ref="A609:Q609"/>
    <mergeCell ref="C544:C545"/>
    <mergeCell ref="A581:Q581"/>
    <mergeCell ref="A617:A619"/>
    <mergeCell ref="A597:A598"/>
    <mergeCell ref="C365:C368"/>
    <mergeCell ref="B517:B519"/>
    <mergeCell ref="B513:B515"/>
    <mergeCell ref="C485:C486"/>
    <mergeCell ref="Q485:Q488"/>
    <mergeCell ref="B485:B488"/>
    <mergeCell ref="A489:Q489"/>
    <mergeCell ref="Q493:Q494"/>
    <mergeCell ref="A501:A503"/>
    <mergeCell ref="Q478:Q480"/>
    <mergeCell ref="B501:B503"/>
    <mergeCell ref="A500:Q500"/>
    <mergeCell ref="A504:A506"/>
    <mergeCell ref="B504:B506"/>
    <mergeCell ref="A510:A512"/>
    <mergeCell ref="B427:B433"/>
    <mergeCell ref="B593:B594"/>
    <mergeCell ref="B558:B559"/>
    <mergeCell ref="Q558:Q559"/>
    <mergeCell ref="C558:C559"/>
    <mergeCell ref="A561:A565"/>
    <mergeCell ref="Q554:Q557"/>
    <mergeCell ref="B561:B565"/>
    <mergeCell ref="C561:C565"/>
    <mergeCell ref="Q561:Q565"/>
    <mergeCell ref="Q569:Q571"/>
    <mergeCell ref="A526:Q526"/>
    <mergeCell ref="A482:Q482"/>
    <mergeCell ref="A497:A498"/>
    <mergeCell ref="A484:Q484"/>
    <mergeCell ref="A499:Q499"/>
    <mergeCell ref="C507:C509"/>
    <mergeCell ref="B507:B509"/>
    <mergeCell ref="A439:Q439"/>
    <mergeCell ref="C440:C444"/>
    <mergeCell ref="A458:A459"/>
    <mergeCell ref="C460:C461"/>
    <mergeCell ref="B462:B466"/>
    <mergeCell ref="A460:A461"/>
    <mergeCell ref="B460:B461"/>
    <mergeCell ref="A462:A466"/>
    <mergeCell ref="A452:Q452"/>
    <mergeCell ref="A453:Q453"/>
    <mergeCell ref="C462:C466"/>
    <mergeCell ref="Q460:Q461"/>
    <mergeCell ref="Q462:Q466"/>
    <mergeCell ref="B458:B459"/>
    <mergeCell ref="Q458:Q459"/>
    <mergeCell ref="A427:A433"/>
    <mergeCell ref="A375:A376"/>
    <mergeCell ref="B375:B376"/>
    <mergeCell ref="Q375:Q376"/>
    <mergeCell ref="B365:B368"/>
    <mergeCell ref="B469:B476"/>
    <mergeCell ref="B478:B480"/>
    <mergeCell ref="Q504:Q506"/>
    <mergeCell ref="Q507:Q509"/>
    <mergeCell ref="Q420:Q422"/>
    <mergeCell ref="A416:Q416"/>
    <mergeCell ref="C417:C419"/>
    <mergeCell ref="B445:B449"/>
    <mergeCell ref="Q423:Q425"/>
    <mergeCell ref="Q427:Q433"/>
    <mergeCell ref="C427:C433"/>
    <mergeCell ref="A423:A425"/>
    <mergeCell ref="B423:B425"/>
    <mergeCell ref="A445:A449"/>
    <mergeCell ref="Q445:Q449"/>
    <mergeCell ref="A440:A444"/>
    <mergeCell ref="B440:B444"/>
    <mergeCell ref="Q437:Q438"/>
    <mergeCell ref="Q440:Q444"/>
    <mergeCell ref="A426:Q426"/>
    <mergeCell ref="A220:Q220"/>
    <mergeCell ref="B290:B295"/>
    <mergeCell ref="Q271:Q275"/>
    <mergeCell ref="A286:A288"/>
    <mergeCell ref="A380:Q380"/>
    <mergeCell ref="A390:Q390"/>
    <mergeCell ref="A378:Q378"/>
    <mergeCell ref="A333:A335"/>
    <mergeCell ref="A341:Q341"/>
    <mergeCell ref="C343:C345"/>
    <mergeCell ref="C386:C387"/>
    <mergeCell ref="B386:B387"/>
    <mergeCell ref="A343:A345"/>
    <mergeCell ref="B343:B345"/>
    <mergeCell ref="Q365:Q368"/>
    <mergeCell ref="A342:Q342"/>
    <mergeCell ref="B333:B335"/>
    <mergeCell ref="C382:C385"/>
    <mergeCell ref="A365:A368"/>
    <mergeCell ref="Q386:Q387"/>
    <mergeCell ref="Q382:Q385"/>
    <mergeCell ref="A382:A385"/>
    <mergeCell ref="B382:B385"/>
    <mergeCell ref="B286:B288"/>
    <mergeCell ref="Q286:Q288"/>
    <mergeCell ref="C271:C275"/>
    <mergeCell ref="C290:C295"/>
    <mergeCell ref="A271:A275"/>
    <mergeCell ref="B271:B275"/>
    <mergeCell ref="Q329:Q331"/>
    <mergeCell ref="A349:A353"/>
    <mergeCell ref="B349:B353"/>
    <mergeCell ref="Q346:Q348"/>
    <mergeCell ref="Q349:Q353"/>
    <mergeCell ref="C329:C331"/>
    <mergeCell ref="A329:A331"/>
    <mergeCell ref="A310:Q310"/>
    <mergeCell ref="A300:Q300"/>
    <mergeCell ref="B276:B280"/>
    <mergeCell ref="A282:A284"/>
    <mergeCell ref="A346:A348"/>
    <mergeCell ref="B346:B348"/>
    <mergeCell ref="B329:B331"/>
    <mergeCell ref="A304:Q304"/>
    <mergeCell ref="A299:P299"/>
    <mergeCell ref="Q140:Q145"/>
    <mergeCell ref="B191:B193"/>
    <mergeCell ref="D183:D187"/>
    <mergeCell ref="C63:C66"/>
    <mergeCell ref="A112:A116"/>
    <mergeCell ref="B112:B116"/>
    <mergeCell ref="C140:C145"/>
    <mergeCell ref="C146:C151"/>
    <mergeCell ref="A163:A168"/>
    <mergeCell ref="A183:A187"/>
    <mergeCell ref="A171:A175"/>
    <mergeCell ref="A73:A78"/>
    <mergeCell ref="B73:B78"/>
    <mergeCell ref="A85:A87"/>
    <mergeCell ref="A139:Q139"/>
    <mergeCell ref="A140:A145"/>
    <mergeCell ref="A152:A156"/>
    <mergeCell ref="C112:C116"/>
    <mergeCell ref="C152:C156"/>
    <mergeCell ref="C163:C168"/>
    <mergeCell ref="A90:A94"/>
    <mergeCell ref="Q73:Q78"/>
    <mergeCell ref="Q79:Q84"/>
    <mergeCell ref="Q85:Q87"/>
    <mergeCell ref="C24:C26"/>
    <mergeCell ref="B27:B29"/>
    <mergeCell ref="A30:A32"/>
    <mergeCell ref="B30:B32"/>
    <mergeCell ref="A33:A35"/>
    <mergeCell ref="B33:B35"/>
    <mergeCell ref="C30:C32"/>
    <mergeCell ref="A79:A84"/>
    <mergeCell ref="B79:B84"/>
    <mergeCell ref="B67:B72"/>
    <mergeCell ref="B63:B66"/>
    <mergeCell ref="A67:A72"/>
    <mergeCell ref="Q60:Q62"/>
    <mergeCell ref="A60:A62"/>
    <mergeCell ref="B60:B62"/>
    <mergeCell ref="A45:A47"/>
    <mergeCell ref="B45:B47"/>
    <mergeCell ref="A51:A53"/>
    <mergeCell ref="A810:Q810"/>
    <mergeCell ref="A807:Q807"/>
    <mergeCell ref="A789:Q789"/>
    <mergeCell ref="A791:Q791"/>
    <mergeCell ref="A764:A771"/>
    <mergeCell ref="B764:B771"/>
    <mergeCell ref="A778:A780"/>
    <mergeCell ref="B778:B780"/>
    <mergeCell ref="A781:A783"/>
    <mergeCell ref="B781:B783"/>
    <mergeCell ref="A787:Q787"/>
    <mergeCell ref="Q764:Q771"/>
    <mergeCell ref="C764:C771"/>
    <mergeCell ref="C778:C780"/>
    <mergeCell ref="C781:C783"/>
    <mergeCell ref="Q778:Q780"/>
    <mergeCell ref="Q781:Q783"/>
    <mergeCell ref="A784:Q784"/>
    <mergeCell ref="A786:Q786"/>
    <mergeCell ref="A808:Q808"/>
    <mergeCell ref="A468:Q468"/>
    <mergeCell ref="Q497:Q498"/>
    <mergeCell ref="A397:Q397"/>
    <mergeCell ref="A386:A387"/>
    <mergeCell ref="Q417:Q419"/>
    <mergeCell ref="A409:A413"/>
    <mergeCell ref="B409:B413"/>
    <mergeCell ref="B403:B407"/>
    <mergeCell ref="B398:B402"/>
    <mergeCell ref="C403:C407"/>
    <mergeCell ref="A414:A415"/>
    <mergeCell ref="B414:B415"/>
    <mergeCell ref="A392:A396"/>
    <mergeCell ref="B392:B396"/>
    <mergeCell ref="A391:Q391"/>
    <mergeCell ref="C392:C396"/>
    <mergeCell ref="C414:C415"/>
    <mergeCell ref="A398:A402"/>
    <mergeCell ref="Q403:Q407"/>
    <mergeCell ref="Q409:Q413"/>
    <mergeCell ref="Q414:Q415"/>
    <mergeCell ref="Q398:Q402"/>
    <mergeCell ref="B417:B419"/>
    <mergeCell ref="A417:A419"/>
    <mergeCell ref="C409:C413"/>
    <mergeCell ref="A727:Q727"/>
    <mergeCell ref="A690:A695"/>
    <mergeCell ref="B690:B695"/>
    <mergeCell ref="A715:Q715"/>
    <mergeCell ref="A660:A662"/>
    <mergeCell ref="C660:C662"/>
    <mergeCell ref="A761:A763"/>
    <mergeCell ref="B761:B763"/>
    <mergeCell ref="B510:B512"/>
    <mergeCell ref="Q597:Q598"/>
    <mergeCell ref="A537:Q537"/>
    <mergeCell ref="C517:C519"/>
    <mergeCell ref="A513:A515"/>
    <mergeCell ref="Q513:Q515"/>
    <mergeCell ref="Q510:Q512"/>
    <mergeCell ref="A517:A519"/>
    <mergeCell ref="B547:B551"/>
    <mergeCell ref="A554:A557"/>
    <mergeCell ref="B554:B557"/>
    <mergeCell ref="A544:A545"/>
    <mergeCell ref="Q517:Q519"/>
    <mergeCell ref="Q566:Q568"/>
    <mergeCell ref="C690:C695"/>
    <mergeCell ref="A700:Q700"/>
    <mergeCell ref="A717:Q717"/>
    <mergeCell ref="C669:C674"/>
    <mergeCell ref="A707:A708"/>
    <mergeCell ref="A469:A476"/>
    <mergeCell ref="A481:Q481"/>
    <mergeCell ref="C478:C480"/>
    <mergeCell ref="B544:B545"/>
    <mergeCell ref="Q544:Q545"/>
    <mergeCell ref="A593:A594"/>
    <mergeCell ref="Q593:Q594"/>
    <mergeCell ref="B669:B674"/>
    <mergeCell ref="Q690:Q695"/>
    <mergeCell ref="A696:Q696"/>
    <mergeCell ref="A697:Q697"/>
    <mergeCell ref="Q574:Q576"/>
    <mergeCell ref="Q577:Q579"/>
    <mergeCell ref="A574:A576"/>
    <mergeCell ref="B574:B576"/>
    <mergeCell ref="A547:A551"/>
    <mergeCell ref="A539:Q539"/>
    <mergeCell ref="A558:A559"/>
    <mergeCell ref="A540:A543"/>
    <mergeCell ref="A669:A674"/>
    <mergeCell ref="Q660:Q662"/>
    <mergeCell ref="A685:Q685"/>
    <mergeCell ref="A686:Q686"/>
    <mergeCell ref="Q669:Q674"/>
    <mergeCell ref="A666:A667"/>
    <mergeCell ref="B666:B667"/>
    <mergeCell ref="A664:A665"/>
    <mergeCell ref="B664:B665"/>
    <mergeCell ref="C761:C763"/>
    <mergeCell ref="B746:B751"/>
    <mergeCell ref="A746:A751"/>
    <mergeCell ref="B744:B745"/>
    <mergeCell ref="A752:A760"/>
    <mergeCell ref="B752:B760"/>
    <mergeCell ref="A742:A743"/>
    <mergeCell ref="A739:Q739"/>
    <mergeCell ref="A741:Q741"/>
    <mergeCell ref="B742:B743"/>
    <mergeCell ref="A744:A745"/>
    <mergeCell ref="C742:C743"/>
    <mergeCell ref="C744:C745"/>
    <mergeCell ref="C746:C751"/>
    <mergeCell ref="C752:C760"/>
    <mergeCell ref="Q761:Q763"/>
    <mergeCell ref="Q742:Q743"/>
    <mergeCell ref="Q744:Q745"/>
    <mergeCell ref="Q746:Q751"/>
    <mergeCell ref="Q752:Q760"/>
    <mergeCell ref="B711:B712"/>
    <mergeCell ref="A713:A714"/>
    <mergeCell ref="A1:Q1"/>
    <mergeCell ref="P4:P5"/>
    <mergeCell ref="Q4:Q5"/>
    <mergeCell ref="A36:A38"/>
    <mergeCell ref="B36:B38"/>
    <mergeCell ref="A42:Q42"/>
    <mergeCell ref="A27:A29"/>
    <mergeCell ref="Q157:Q162"/>
    <mergeCell ref="A170:Q170"/>
    <mergeCell ref="B146:B151"/>
    <mergeCell ref="A89:Q89"/>
    <mergeCell ref="A100:A102"/>
    <mergeCell ref="Q51:Q53"/>
    <mergeCell ref="A63:A66"/>
    <mergeCell ref="C67:C72"/>
    <mergeCell ref="A24:A26"/>
    <mergeCell ref="B24:B26"/>
    <mergeCell ref="Q36:Q38"/>
    <mergeCell ref="Q664:Q665"/>
    <mergeCell ref="Q666:Q667"/>
    <mergeCell ref="B657:B659"/>
    <mergeCell ref="B660:B662"/>
    <mergeCell ref="A377:Q377"/>
    <mergeCell ref="Q343:Q345"/>
    <mergeCell ref="A359:Q359"/>
    <mergeCell ref="A362:Q362"/>
    <mergeCell ref="A363:Q363"/>
    <mergeCell ref="A6:Q6"/>
    <mergeCell ref="C276:C280"/>
    <mergeCell ref="C282:C284"/>
    <mergeCell ref="C286:C288"/>
    <mergeCell ref="C100:C102"/>
    <mergeCell ref="C107:C111"/>
    <mergeCell ref="C27:C29"/>
    <mergeCell ref="A88:Q88"/>
    <mergeCell ref="Q163:Q168"/>
    <mergeCell ref="A157:A162"/>
    <mergeCell ref="B9:B10"/>
    <mergeCell ref="C33:C35"/>
    <mergeCell ref="A202:A203"/>
    <mergeCell ref="B100:B102"/>
    <mergeCell ref="A118:Q118"/>
    <mergeCell ref="A8:Q8"/>
    <mergeCell ref="Q21:Q23"/>
    <mergeCell ref="C9:C10"/>
    <mergeCell ref="B85:B87"/>
    <mergeCell ref="A2:Q3"/>
    <mergeCell ref="A4:B5"/>
    <mergeCell ref="D4:E4"/>
    <mergeCell ref="C4:C5"/>
    <mergeCell ref="C11:C13"/>
    <mergeCell ref="Q27:Q29"/>
    <mergeCell ref="C14:C17"/>
    <mergeCell ref="C18:C20"/>
    <mergeCell ref="B11:B13"/>
    <mergeCell ref="A14:A17"/>
    <mergeCell ref="B14:B17"/>
    <mergeCell ref="Q24:Q26"/>
    <mergeCell ref="A21:A23"/>
    <mergeCell ref="A11:A13"/>
    <mergeCell ref="Q11:Q13"/>
    <mergeCell ref="A9:A10"/>
    <mergeCell ref="Q30:Q32"/>
    <mergeCell ref="Q33:Q35"/>
    <mergeCell ref="Q63:Q66"/>
    <mergeCell ref="Q67:Q72"/>
    <mergeCell ref="C36:C38"/>
    <mergeCell ref="C45:C47"/>
    <mergeCell ref="Q45:Q47"/>
    <mergeCell ref="Q90:Q92"/>
    <mergeCell ref="A130:A131"/>
    <mergeCell ref="B130:B131"/>
    <mergeCell ref="Q130:Q131"/>
    <mergeCell ref="A133:A134"/>
    <mergeCell ref="B133:B134"/>
    <mergeCell ref="Q133:Q134"/>
    <mergeCell ref="Q137:Q138"/>
    <mergeCell ref="C183:C187"/>
    <mergeCell ref="B163:B168"/>
    <mergeCell ref="A137:A138"/>
    <mergeCell ref="B137:B138"/>
    <mergeCell ref="Q135:Q136"/>
    <mergeCell ref="Q103:Q104"/>
    <mergeCell ref="A120:A122"/>
    <mergeCell ref="B120:B122"/>
    <mergeCell ref="Q171:Q175"/>
    <mergeCell ref="C171:C175"/>
    <mergeCell ref="B171:B175"/>
    <mergeCell ref="B183:B187"/>
    <mergeCell ref="B90:B94"/>
    <mergeCell ref="C90:C94"/>
    <mergeCell ref="C97:C99"/>
    <mergeCell ref="B157:B162"/>
    <mergeCell ref="Q202:Q203"/>
    <mergeCell ref="A200:Q200"/>
    <mergeCell ref="B213:B215"/>
    <mergeCell ref="Q213:Q215"/>
    <mergeCell ref="A188:A190"/>
    <mergeCell ref="D191:D193"/>
    <mergeCell ref="A197:A199"/>
    <mergeCell ref="C188:C190"/>
    <mergeCell ref="D188:D190"/>
    <mergeCell ref="B194:B196"/>
    <mergeCell ref="C194:C196"/>
    <mergeCell ref="D194:D196"/>
    <mergeCell ref="A204:A208"/>
    <mergeCell ref="B204:B208"/>
    <mergeCell ref="A201:Q201"/>
    <mergeCell ref="C202:C203"/>
    <mergeCell ref="A194:A196"/>
    <mergeCell ref="C191:C193"/>
    <mergeCell ref="A191:A193"/>
    <mergeCell ref="B188:B190"/>
    <mergeCell ref="C21:C23"/>
    <mergeCell ref="Q18:Q20"/>
    <mergeCell ref="C157:C162"/>
    <mergeCell ref="Q14:Q17"/>
    <mergeCell ref="A18:A20"/>
    <mergeCell ref="B18:B20"/>
    <mergeCell ref="Q146:Q151"/>
    <mergeCell ref="Q152:Q156"/>
    <mergeCell ref="A146:A151"/>
    <mergeCell ref="B152:B156"/>
    <mergeCell ref="B140:B145"/>
    <mergeCell ref="A39:Q39"/>
    <mergeCell ref="A40:Q40"/>
    <mergeCell ref="Q57:Q59"/>
    <mergeCell ref="A135:A136"/>
    <mergeCell ref="B135:B136"/>
    <mergeCell ref="Q9:Q10"/>
    <mergeCell ref="B21:B23"/>
    <mergeCell ref="Q107:Q111"/>
    <mergeCell ref="B51:B53"/>
    <mergeCell ref="C57:C59"/>
    <mergeCell ref="C60:C62"/>
    <mergeCell ref="A57:A59"/>
    <mergeCell ref="B57:B59"/>
    <mergeCell ref="A54:A56"/>
    <mergeCell ref="B54:B56"/>
    <mergeCell ref="Q54:Q56"/>
    <mergeCell ref="C51:C53"/>
    <mergeCell ref="A124:A126"/>
    <mergeCell ref="B124:B126"/>
    <mergeCell ref="A103:A104"/>
    <mergeCell ref="B103:B104"/>
    <mergeCell ref="A107:A111"/>
    <mergeCell ref="A97:A99"/>
    <mergeCell ref="B107:B111"/>
    <mergeCell ref="B97:B99"/>
    <mergeCell ref="Q112:Q116"/>
    <mergeCell ref="A117:Q117"/>
    <mergeCell ref="Q97:Q99"/>
    <mergeCell ref="Q100:Q102"/>
    <mergeCell ref="A222:A235"/>
    <mergeCell ref="A221:Q221"/>
    <mergeCell ref="Q204:Q208"/>
    <mergeCell ref="B222:B235"/>
    <mergeCell ref="C222:C235"/>
    <mergeCell ref="C256:C269"/>
    <mergeCell ref="Q256:Q270"/>
    <mergeCell ref="Q276:Q280"/>
    <mergeCell ref="Q282:Q284"/>
    <mergeCell ref="Q222:Q235"/>
    <mergeCell ref="A312:Q312"/>
    <mergeCell ref="A303:Q303"/>
    <mergeCell ref="Q290:Q295"/>
    <mergeCell ref="C297:C298"/>
    <mergeCell ref="B297:B298"/>
    <mergeCell ref="A276:A280"/>
    <mergeCell ref="Q297:Q298"/>
    <mergeCell ref="A213:A215"/>
    <mergeCell ref="B197:B199"/>
    <mergeCell ref="C197:C199"/>
    <mergeCell ref="D197:D199"/>
    <mergeCell ref="Q181:Q199"/>
    <mergeCell ref="A253:Q253"/>
    <mergeCell ref="A217:A218"/>
    <mergeCell ref="B217:B218"/>
    <mergeCell ref="B202:B203"/>
    <mergeCell ref="C204:C208"/>
    <mergeCell ref="C217:C218"/>
    <mergeCell ref="A256:A270"/>
    <mergeCell ref="B256:B270"/>
    <mergeCell ref="A297:A298"/>
    <mergeCell ref="A290:A295"/>
    <mergeCell ref="B282:B284"/>
    <mergeCell ref="A252:Q252"/>
    <mergeCell ref="A636:A638"/>
    <mergeCell ref="B636:B638"/>
    <mergeCell ref="A527:Q527"/>
    <mergeCell ref="A635:Q635"/>
    <mergeCell ref="A493:A494"/>
    <mergeCell ref="B493:B494"/>
    <mergeCell ref="C493:C494"/>
    <mergeCell ref="D493:D494"/>
    <mergeCell ref="A478:A480"/>
    <mergeCell ref="C513:C515"/>
    <mergeCell ref="C510:C512"/>
    <mergeCell ref="A507:A509"/>
    <mergeCell ref="A634:Q634"/>
    <mergeCell ref="Q540:Q543"/>
    <mergeCell ref="A528:A536"/>
    <mergeCell ref="B528:B536"/>
    <mergeCell ref="Q528:Q536"/>
    <mergeCell ref="A566:A568"/>
    <mergeCell ref="B566:B568"/>
    <mergeCell ref="A569:A571"/>
    <mergeCell ref="B569:B571"/>
    <mergeCell ref="Q547:Q551"/>
    <mergeCell ref="A577:A579"/>
    <mergeCell ref="B577:B579"/>
    <mergeCell ref="C657:C659"/>
    <mergeCell ref="A648:Q648"/>
    <mergeCell ref="A650:Q650"/>
    <mergeCell ref="A615:A616"/>
    <mergeCell ref="B615:B616"/>
    <mergeCell ref="C615:C616"/>
    <mergeCell ref="B617:B619"/>
    <mergeCell ref="A624:A626"/>
    <mergeCell ref="B624:B626"/>
    <mergeCell ref="C617:C619"/>
    <mergeCell ref="B597:B598"/>
    <mergeCell ref="Q615:Q616"/>
    <mergeCell ref="Q624:Q626"/>
    <mergeCell ref="A639:A641"/>
    <mergeCell ref="B639:B641"/>
    <mergeCell ref="A580:Q580"/>
    <mergeCell ref="A601:Q601"/>
    <mergeCell ref="Q636:Q638"/>
    <mergeCell ref="Q639:Q641"/>
    <mergeCell ref="Q657:Q659"/>
    <mergeCell ref="B713:B714"/>
    <mergeCell ref="Q702:Q704"/>
    <mergeCell ref="Q707:Q708"/>
    <mergeCell ref="Q709:Q710"/>
    <mergeCell ref="Q711:Q712"/>
    <mergeCell ref="Q713:Q714"/>
    <mergeCell ref="A738:Q738"/>
    <mergeCell ref="A642:A644"/>
    <mergeCell ref="B642:B644"/>
    <mergeCell ref="A726:Q726"/>
    <mergeCell ref="Q642:Q644"/>
    <mergeCell ref="A681:A683"/>
    <mergeCell ref="B681:B683"/>
    <mergeCell ref="Q681:Q683"/>
    <mergeCell ref="A702:A704"/>
    <mergeCell ref="B702:B704"/>
    <mergeCell ref="A701:Q701"/>
    <mergeCell ref="A737:Q737"/>
    <mergeCell ref="A657:A659"/>
    <mergeCell ref="B707:B708"/>
    <mergeCell ref="A709:A710"/>
    <mergeCell ref="B709:B710"/>
    <mergeCell ref="A711:A712"/>
  </mergeCells>
  <phoneticPr fontId="15" type="noConversion"/>
  <printOptions horizontalCentered="1"/>
  <pageMargins left="0.70866141732283472" right="0.70866141732283472" top="0.55118110236220474" bottom="0.55118110236220474" header="0.31496062992125984" footer="0.31496062992125984"/>
  <pageSetup paperSize="9" scale="63" fitToHeight="0" orientation="landscape" r:id="rId1"/>
  <rowBreaks count="27" manualBreakCount="27">
    <brk id="39" max="16383" man="1"/>
    <brk id="66" max="16383" man="1"/>
    <brk id="106" max="16383" man="1"/>
    <brk id="138" max="16383" man="1"/>
    <brk id="176" max="16383" man="1"/>
    <brk id="200" max="16383" man="1"/>
    <brk id="270" max="16383" man="1"/>
    <brk id="303" max="16383" man="1"/>
    <brk id="316" max="16383" man="1"/>
    <brk id="338" max="16383" man="1"/>
    <brk id="377" max="16383" man="1"/>
    <brk id="413" max="16383" man="1"/>
    <brk id="444" max="16383" man="1"/>
    <brk id="481" max="16383" man="1"/>
    <brk id="503" max="16383" man="1"/>
    <brk id="536" max="16383" man="1"/>
    <brk id="559" max="16383" man="1"/>
    <brk id="590" max="16383" man="1"/>
    <brk id="608" max="16383" man="1"/>
    <brk id="622" max="16383" man="1"/>
    <brk id="659" max="16383" man="1"/>
    <brk id="679" max="16383" man="1"/>
    <brk id="719" max="16383" man="1"/>
    <brk id="732" max="16383" man="1"/>
    <brk id="751" max="16383" man="1"/>
    <brk id="777" max="16383" man="1"/>
    <brk id="797" max="16383" man="1"/>
  </rowBreaks>
  <ignoredErrors>
    <ignoredError sqref="D627"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FF00"/>
    <pageSetUpPr fitToPage="1"/>
  </sheetPr>
  <dimension ref="A1:Q390"/>
  <sheetViews>
    <sheetView zoomScaleNormal="100" workbookViewId="0">
      <pane xSplit="2" ySplit="8" topLeftCell="C9" activePane="bottomRight" state="frozen"/>
      <selection pane="topRight" activeCell="D1" sqref="D1"/>
      <selection pane="bottomLeft" activeCell="A9" sqref="A9"/>
      <selection pane="bottomRight" activeCell="B76" sqref="B76:B81"/>
    </sheetView>
  </sheetViews>
  <sheetFormatPr baseColWidth="10" defaultColWidth="11.44140625" defaultRowHeight="13.8" x14ac:dyDescent="0.3"/>
  <cols>
    <col min="1" max="1" width="12.5546875" style="439" customWidth="1"/>
    <col min="2" max="2" width="27" style="440" customWidth="1"/>
    <col min="3" max="3" width="6.77734375" style="441" customWidth="1"/>
    <col min="4" max="4" width="15.109375" style="442" customWidth="1"/>
    <col min="5" max="15" width="15.109375" style="441" customWidth="1"/>
    <col min="16" max="16" width="11.109375" style="444" customWidth="1"/>
    <col min="17" max="17" width="24.5546875" style="445" customWidth="1"/>
    <col min="18" max="16384" width="11.44140625" style="499"/>
  </cols>
  <sheetData>
    <row r="1" spans="1:17" s="499" customFormat="1" ht="42.75" customHeight="1" x14ac:dyDescent="0.3">
      <c r="A1" s="211" t="s">
        <v>3647</v>
      </c>
      <c r="B1" s="211"/>
      <c r="C1" s="211"/>
      <c r="D1" s="211"/>
      <c r="E1" s="211"/>
      <c r="F1" s="211"/>
      <c r="G1" s="211"/>
      <c r="H1" s="211"/>
      <c r="I1" s="211"/>
      <c r="J1" s="212"/>
      <c r="K1" s="213"/>
      <c r="L1" s="214"/>
      <c r="M1" s="215"/>
      <c r="N1" s="216"/>
      <c r="O1" s="216"/>
      <c r="P1" s="211"/>
      <c r="Q1" s="211"/>
    </row>
    <row r="2" spans="1:17" s="500" customFormat="1" ht="23.4" customHeight="1" x14ac:dyDescent="0.3">
      <c r="A2" s="182" t="s">
        <v>334</v>
      </c>
      <c r="B2" s="222"/>
      <c r="C2" s="222"/>
      <c r="D2" s="222"/>
      <c r="E2" s="222"/>
      <c r="F2" s="222"/>
      <c r="G2" s="222"/>
      <c r="H2" s="222"/>
      <c r="I2" s="222"/>
      <c r="J2" s="223"/>
      <c r="K2" s="224"/>
      <c r="L2" s="225"/>
      <c r="M2" s="226"/>
      <c r="N2" s="227"/>
      <c r="O2" s="227"/>
      <c r="P2" s="222"/>
      <c r="Q2" s="222"/>
    </row>
    <row r="3" spans="1:17" s="500" customFormat="1" ht="23.4" customHeight="1" x14ac:dyDescent="0.3">
      <c r="A3" s="222" t="s">
        <v>334</v>
      </c>
      <c r="B3" s="222"/>
      <c r="C3" s="222"/>
      <c r="D3" s="222"/>
      <c r="E3" s="222"/>
      <c r="F3" s="222"/>
      <c r="G3" s="222"/>
      <c r="H3" s="222"/>
      <c r="I3" s="222"/>
      <c r="J3" s="223"/>
      <c r="K3" s="224"/>
      <c r="L3" s="225"/>
      <c r="M3" s="226"/>
      <c r="N3" s="227"/>
      <c r="O3" s="227"/>
      <c r="P3" s="222"/>
      <c r="Q3" s="222"/>
    </row>
    <row r="4" spans="1:17" s="499" customFormat="1" ht="23.4" customHeight="1" x14ac:dyDescent="0.3">
      <c r="A4" s="207" t="s">
        <v>55</v>
      </c>
      <c r="B4" s="207"/>
      <c r="C4" s="189" t="s">
        <v>1129</v>
      </c>
      <c r="D4" s="207" t="s">
        <v>1051</v>
      </c>
      <c r="E4" s="207"/>
      <c r="F4" s="207" t="s">
        <v>1052</v>
      </c>
      <c r="G4" s="207"/>
      <c r="H4" s="207"/>
      <c r="I4" s="207"/>
      <c r="J4" s="208"/>
      <c r="K4" s="209"/>
      <c r="L4" s="207"/>
      <c r="M4" s="207"/>
      <c r="N4" s="210"/>
      <c r="O4" s="207"/>
      <c r="P4" s="189" t="s">
        <v>53</v>
      </c>
      <c r="Q4" s="189" t="s">
        <v>663</v>
      </c>
    </row>
    <row r="5" spans="1:17" s="499" customFormat="1" ht="23.4" customHeight="1" x14ac:dyDescent="0.3">
      <c r="A5" s="207"/>
      <c r="B5" s="207"/>
      <c r="C5" s="189"/>
      <c r="D5" s="44">
        <v>2014</v>
      </c>
      <c r="E5" s="73">
        <v>2015</v>
      </c>
      <c r="F5" s="73">
        <v>2016</v>
      </c>
      <c r="G5" s="73">
        <v>2017</v>
      </c>
      <c r="H5" s="73">
        <v>2018</v>
      </c>
      <c r="I5" s="73">
        <v>2019</v>
      </c>
      <c r="J5" s="73">
        <v>2020</v>
      </c>
      <c r="K5" s="73">
        <v>2021</v>
      </c>
      <c r="L5" s="73">
        <v>2022</v>
      </c>
      <c r="M5" s="73">
        <v>2023</v>
      </c>
      <c r="N5" s="73">
        <v>2024</v>
      </c>
      <c r="O5" s="73">
        <v>2025</v>
      </c>
      <c r="P5" s="189"/>
      <c r="Q5" s="189"/>
    </row>
    <row r="6" spans="1:17" s="501" customFormat="1" ht="26.4" customHeight="1" x14ac:dyDescent="0.3">
      <c r="A6" s="199" t="s">
        <v>85</v>
      </c>
      <c r="B6" s="199"/>
      <c r="C6" s="199"/>
      <c r="D6" s="199"/>
      <c r="E6" s="199"/>
      <c r="F6" s="199"/>
      <c r="G6" s="199"/>
      <c r="H6" s="199"/>
      <c r="I6" s="199"/>
      <c r="J6" s="217"/>
      <c r="K6" s="218"/>
      <c r="L6" s="219"/>
      <c r="M6" s="220"/>
      <c r="N6" s="221"/>
      <c r="O6" s="221"/>
      <c r="P6" s="199"/>
      <c r="Q6" s="199"/>
    </row>
    <row r="7" spans="1:17" s="502" customFormat="1" ht="26.4" customHeight="1" x14ac:dyDescent="0.3">
      <c r="A7" s="200" t="s">
        <v>54</v>
      </c>
      <c r="B7" s="200"/>
      <c r="C7" s="200"/>
      <c r="D7" s="200"/>
      <c r="E7" s="200"/>
      <c r="F7" s="200"/>
      <c r="G7" s="200"/>
      <c r="H7" s="200"/>
      <c r="I7" s="200"/>
      <c r="J7" s="200"/>
      <c r="K7" s="200"/>
      <c r="L7" s="200"/>
      <c r="M7" s="200"/>
      <c r="N7" s="200"/>
      <c r="O7" s="200"/>
      <c r="P7" s="200"/>
      <c r="Q7" s="200"/>
    </row>
    <row r="8" spans="1:17" s="502" customFormat="1" ht="26.4" customHeight="1" x14ac:dyDescent="0.3">
      <c r="A8" s="205" t="s">
        <v>4104</v>
      </c>
      <c r="B8" s="205"/>
      <c r="C8" s="205"/>
      <c r="D8" s="205"/>
      <c r="E8" s="205"/>
      <c r="F8" s="205"/>
      <c r="G8" s="205"/>
      <c r="H8" s="205"/>
      <c r="I8" s="205"/>
      <c r="J8" s="205"/>
      <c r="K8" s="205"/>
      <c r="L8" s="205"/>
      <c r="M8" s="205"/>
      <c r="N8" s="205"/>
      <c r="O8" s="205"/>
      <c r="P8" s="205"/>
      <c r="Q8" s="205"/>
    </row>
    <row r="9" spans="1:17" s="503" customFormat="1" ht="33.6" customHeight="1" x14ac:dyDescent="0.3">
      <c r="A9" s="53" t="s">
        <v>871</v>
      </c>
      <c r="B9" s="39" t="s">
        <v>56</v>
      </c>
      <c r="C9" s="37" t="s">
        <v>1296</v>
      </c>
      <c r="D9" s="6">
        <v>101.08</v>
      </c>
      <c r="E9" s="38">
        <v>99.59</v>
      </c>
      <c r="F9" s="38">
        <v>98.2</v>
      </c>
      <c r="G9" s="38">
        <v>98.03</v>
      </c>
      <c r="H9" s="38">
        <v>104.07</v>
      </c>
      <c r="I9" s="38">
        <v>104.8</v>
      </c>
      <c r="J9" s="38">
        <v>114.7</v>
      </c>
      <c r="K9" s="38">
        <v>105.9</v>
      </c>
      <c r="L9" s="38">
        <v>106.9</v>
      </c>
      <c r="M9" s="38">
        <v>99.9</v>
      </c>
      <c r="N9" s="38">
        <v>103.9</v>
      </c>
      <c r="O9" s="38">
        <v>107</v>
      </c>
      <c r="P9" s="319" t="s">
        <v>1187</v>
      </c>
      <c r="Q9" s="39" t="s">
        <v>4164</v>
      </c>
    </row>
    <row r="10" spans="1:17" s="502" customFormat="1" ht="26.4" customHeight="1" x14ac:dyDescent="0.3">
      <c r="A10" s="200" t="s">
        <v>57</v>
      </c>
      <c r="B10" s="200"/>
      <c r="C10" s="200"/>
      <c r="D10" s="200"/>
      <c r="E10" s="200"/>
      <c r="F10" s="200"/>
      <c r="G10" s="200"/>
      <c r="H10" s="200"/>
      <c r="I10" s="200"/>
      <c r="J10" s="200"/>
      <c r="K10" s="200"/>
      <c r="L10" s="200"/>
      <c r="M10" s="200"/>
      <c r="N10" s="200"/>
      <c r="O10" s="200"/>
      <c r="P10" s="200"/>
      <c r="Q10" s="200"/>
    </row>
    <row r="11" spans="1:17" s="502" customFormat="1" ht="26.4" customHeight="1" x14ac:dyDescent="0.3">
      <c r="A11" s="205" t="s">
        <v>4105</v>
      </c>
      <c r="B11" s="205"/>
      <c r="C11" s="205"/>
      <c r="D11" s="205"/>
      <c r="E11" s="205"/>
      <c r="F11" s="205"/>
      <c r="G11" s="205"/>
      <c r="H11" s="205"/>
      <c r="I11" s="205"/>
      <c r="J11" s="205"/>
      <c r="K11" s="205"/>
      <c r="L11" s="205"/>
      <c r="M11" s="205"/>
      <c r="N11" s="205"/>
      <c r="O11" s="205"/>
      <c r="P11" s="205"/>
      <c r="Q11" s="205"/>
    </row>
    <row r="12" spans="1:17" s="503" customFormat="1" ht="26.4" customHeight="1" x14ac:dyDescent="0.3">
      <c r="A12" s="172" t="s">
        <v>872</v>
      </c>
      <c r="B12" s="172" t="s">
        <v>1323</v>
      </c>
      <c r="C12" s="173" t="s">
        <v>1162</v>
      </c>
      <c r="D12" s="14">
        <v>3214.9</v>
      </c>
      <c r="E12" s="96">
        <v>3455.7</v>
      </c>
      <c r="F12" s="96">
        <v>3744.5</v>
      </c>
      <c r="G12" s="96">
        <v>4032.4</v>
      </c>
      <c r="H12" s="96">
        <v>4419.3999999999996</v>
      </c>
      <c r="I12" s="312">
        <v>4371787</v>
      </c>
      <c r="J12" s="312">
        <v>896523</v>
      </c>
      <c r="K12" s="312">
        <v>444331</v>
      </c>
      <c r="L12" s="312">
        <v>2009275</v>
      </c>
      <c r="M12" s="312">
        <v>2524658</v>
      </c>
      <c r="N12" s="312">
        <v>3256693</v>
      </c>
      <c r="O12" s="312">
        <v>1362135</v>
      </c>
      <c r="P12" s="319" t="s">
        <v>1</v>
      </c>
      <c r="Q12" s="172" t="s">
        <v>3568</v>
      </c>
    </row>
    <row r="13" spans="1:17" s="503" customFormat="1" ht="26.4" customHeight="1" x14ac:dyDescent="0.3">
      <c r="A13" s="172"/>
      <c r="B13" s="172"/>
      <c r="C13" s="173"/>
      <c r="D13" s="14">
        <v>1779.1</v>
      </c>
      <c r="E13" s="96">
        <v>1919.2</v>
      </c>
      <c r="F13" s="96">
        <v>2110.5</v>
      </c>
      <c r="G13" s="96">
        <v>2345.1999999999998</v>
      </c>
      <c r="H13" s="96">
        <v>2627.3</v>
      </c>
      <c r="I13" s="312">
        <v>2491299</v>
      </c>
      <c r="J13" s="312">
        <v>549372</v>
      </c>
      <c r="K13" s="312">
        <v>119774</v>
      </c>
      <c r="L13" s="312">
        <v>937110</v>
      </c>
      <c r="M13" s="312">
        <v>1359344</v>
      </c>
      <c r="N13" s="312">
        <v>1678963</v>
      </c>
      <c r="O13" s="312">
        <v>709998</v>
      </c>
      <c r="P13" s="319" t="s">
        <v>3</v>
      </c>
      <c r="Q13" s="172"/>
    </row>
    <row r="14" spans="1:17" s="503" customFormat="1" ht="26.4" customHeight="1" x14ac:dyDescent="0.3">
      <c r="A14" s="172"/>
      <c r="B14" s="172"/>
      <c r="C14" s="173"/>
      <c r="D14" s="14">
        <v>1435.8000000000002</v>
      </c>
      <c r="E14" s="96">
        <v>1536.4999999999998</v>
      </c>
      <c r="F14" s="96">
        <v>1634</v>
      </c>
      <c r="G14" s="96">
        <v>1687.2000000000003</v>
      </c>
      <c r="H14" s="96">
        <v>1792.0999999999995</v>
      </c>
      <c r="I14" s="312">
        <v>1880488</v>
      </c>
      <c r="J14" s="312">
        <v>347151</v>
      </c>
      <c r="K14" s="312">
        <v>324557</v>
      </c>
      <c r="L14" s="312">
        <v>1072165</v>
      </c>
      <c r="M14" s="312">
        <v>1165314</v>
      </c>
      <c r="N14" s="312">
        <v>1577730</v>
      </c>
      <c r="O14" s="312">
        <v>652137</v>
      </c>
      <c r="P14" s="319" t="s">
        <v>1316</v>
      </c>
      <c r="Q14" s="172"/>
    </row>
    <row r="15" spans="1:17" s="503" customFormat="1" ht="26.4" customHeight="1" x14ac:dyDescent="0.3">
      <c r="A15" s="172" t="s">
        <v>873</v>
      </c>
      <c r="B15" s="172" t="s">
        <v>1065</v>
      </c>
      <c r="C15" s="173" t="s">
        <v>1163</v>
      </c>
      <c r="D15" s="15">
        <v>114</v>
      </c>
      <c r="E15" s="84">
        <v>115</v>
      </c>
      <c r="F15" s="84">
        <v>110</v>
      </c>
      <c r="G15" s="84">
        <v>110</v>
      </c>
      <c r="H15" s="84">
        <v>99</v>
      </c>
      <c r="I15" s="84">
        <v>110</v>
      </c>
      <c r="J15" s="312" t="s">
        <v>3387</v>
      </c>
      <c r="K15" s="312" t="s">
        <v>3387</v>
      </c>
      <c r="L15" s="312" t="s">
        <v>3387</v>
      </c>
      <c r="M15" s="312" t="s">
        <v>3387</v>
      </c>
      <c r="N15" s="82"/>
      <c r="O15" s="82"/>
      <c r="P15" s="319" t="s">
        <v>1104</v>
      </c>
      <c r="Q15" s="172" t="s">
        <v>3380</v>
      </c>
    </row>
    <row r="16" spans="1:17" s="503" customFormat="1" ht="26.4" customHeight="1" x14ac:dyDescent="0.3">
      <c r="A16" s="172"/>
      <c r="B16" s="172"/>
      <c r="C16" s="173"/>
      <c r="D16" s="15">
        <v>1362</v>
      </c>
      <c r="E16" s="84">
        <v>1444</v>
      </c>
      <c r="F16" s="84">
        <v>1330</v>
      </c>
      <c r="G16" s="84">
        <v>1283</v>
      </c>
      <c r="H16" s="84">
        <v>1013</v>
      </c>
      <c r="I16" s="84">
        <v>1362</v>
      </c>
      <c r="J16" s="312" t="s">
        <v>3387</v>
      </c>
      <c r="K16" s="312" t="s">
        <v>3387</v>
      </c>
      <c r="L16" s="312" t="s">
        <v>3387</v>
      </c>
      <c r="M16" s="312" t="s">
        <v>3387</v>
      </c>
      <c r="N16" s="82"/>
      <c r="O16" s="82"/>
      <c r="P16" s="319" t="s">
        <v>1</v>
      </c>
      <c r="Q16" s="172"/>
    </row>
    <row r="17" spans="1:17" s="503" customFormat="1" ht="26.4" customHeight="1" x14ac:dyDescent="0.3">
      <c r="A17" s="53" t="s">
        <v>874</v>
      </c>
      <c r="B17" s="39" t="s">
        <v>58</v>
      </c>
      <c r="C17" s="37" t="s">
        <v>1164</v>
      </c>
      <c r="D17" s="5" t="s">
        <v>1429</v>
      </c>
      <c r="E17" s="37"/>
      <c r="F17" s="37"/>
      <c r="G17" s="37"/>
      <c r="H17" s="37"/>
      <c r="I17" s="37"/>
      <c r="J17" s="37"/>
      <c r="K17" s="37"/>
      <c r="L17" s="37"/>
      <c r="M17" s="37"/>
      <c r="N17" s="37"/>
      <c r="O17" s="37"/>
      <c r="P17" s="319" t="s">
        <v>44</v>
      </c>
      <c r="Q17" s="39" t="s">
        <v>113</v>
      </c>
    </row>
    <row r="18" spans="1:17" s="503" customFormat="1" ht="26.4" customHeight="1" x14ac:dyDescent="0.3">
      <c r="A18" s="53" t="s">
        <v>875</v>
      </c>
      <c r="B18" s="39" t="s">
        <v>324</v>
      </c>
      <c r="C18" s="37"/>
      <c r="D18" s="5">
        <v>3</v>
      </c>
      <c r="E18" s="37"/>
      <c r="F18" s="37"/>
      <c r="G18" s="37">
        <v>4</v>
      </c>
      <c r="H18" s="37"/>
      <c r="I18" s="37"/>
      <c r="J18" s="37"/>
      <c r="K18" s="37"/>
      <c r="L18" s="37"/>
      <c r="M18" s="37"/>
      <c r="N18" s="37"/>
      <c r="O18" s="37"/>
      <c r="P18" s="319" t="s">
        <v>45</v>
      </c>
      <c r="Q18" s="39" t="s">
        <v>114</v>
      </c>
    </row>
    <row r="19" spans="1:17" s="502" customFormat="1" ht="26.4" customHeight="1" x14ac:dyDescent="0.3">
      <c r="A19" s="200" t="s">
        <v>1308</v>
      </c>
      <c r="B19" s="200"/>
      <c r="C19" s="200"/>
      <c r="D19" s="200"/>
      <c r="E19" s="200"/>
      <c r="F19" s="200"/>
      <c r="G19" s="200"/>
      <c r="H19" s="200"/>
      <c r="I19" s="200"/>
      <c r="J19" s="200"/>
      <c r="K19" s="200"/>
      <c r="L19" s="200"/>
      <c r="M19" s="200"/>
      <c r="N19" s="200"/>
      <c r="O19" s="200"/>
      <c r="P19" s="200"/>
      <c r="Q19" s="200"/>
    </row>
    <row r="20" spans="1:17" s="502" customFormat="1" ht="26.4" customHeight="1" x14ac:dyDescent="0.3">
      <c r="A20" s="205" t="s">
        <v>4106</v>
      </c>
      <c r="B20" s="205"/>
      <c r="C20" s="205"/>
      <c r="D20" s="205"/>
      <c r="E20" s="205"/>
      <c r="F20" s="205"/>
      <c r="G20" s="205"/>
      <c r="H20" s="205"/>
      <c r="I20" s="205"/>
      <c r="J20" s="205"/>
      <c r="K20" s="205"/>
      <c r="L20" s="205"/>
      <c r="M20" s="205"/>
      <c r="N20" s="205"/>
      <c r="O20" s="205"/>
      <c r="P20" s="205"/>
      <c r="Q20" s="205"/>
    </row>
    <row r="21" spans="1:17" s="503" customFormat="1" ht="26.4" customHeight="1" x14ac:dyDescent="0.3">
      <c r="A21" s="172" t="s">
        <v>876</v>
      </c>
      <c r="B21" s="172" t="s">
        <v>59</v>
      </c>
      <c r="C21" s="173" t="s">
        <v>1165</v>
      </c>
      <c r="D21" s="4">
        <v>11676.5</v>
      </c>
      <c r="E21" s="48">
        <v>10894.6</v>
      </c>
      <c r="F21" s="48">
        <v>10798.3</v>
      </c>
      <c r="G21" s="48">
        <v>11725.2</v>
      </c>
      <c r="H21" s="48">
        <v>13240.2</v>
      </c>
      <c r="I21" s="48">
        <v>14645.8</v>
      </c>
      <c r="J21" s="48">
        <v>10817.6</v>
      </c>
      <c r="K21" s="48">
        <v>13094.7</v>
      </c>
      <c r="L21" s="48">
        <v>1394.9</v>
      </c>
      <c r="M21" s="48">
        <f>M22+M23+M24+M25+M26+M27+M28+M29</f>
        <v>1371.9</v>
      </c>
      <c r="N21" s="48">
        <f>N22+N23+N24+N25+N26+N27+N28+N29</f>
        <v>1568.4999999999998</v>
      </c>
      <c r="O21" s="48">
        <f>O22+O23+O24+O25+O26+O27+O28+O29</f>
        <v>1181.5</v>
      </c>
      <c r="P21" s="319" t="s">
        <v>32</v>
      </c>
      <c r="Q21" s="172" t="s">
        <v>3576</v>
      </c>
    </row>
    <row r="22" spans="1:17" s="503" customFormat="1" ht="26.4" customHeight="1" x14ac:dyDescent="0.3">
      <c r="A22" s="172"/>
      <c r="B22" s="172"/>
      <c r="C22" s="173"/>
      <c r="D22" s="4">
        <v>4231.3</v>
      </c>
      <c r="E22" s="48">
        <v>4408.6000000000004</v>
      </c>
      <c r="F22" s="48">
        <v>4702.2</v>
      </c>
      <c r="G22" s="48">
        <v>5145.7</v>
      </c>
      <c r="H22" s="48">
        <v>5913.5</v>
      </c>
      <c r="I22" s="48">
        <v>5379.3</v>
      </c>
      <c r="J22" s="48">
        <v>5412.2</v>
      </c>
      <c r="K22" s="48">
        <v>6198.9</v>
      </c>
      <c r="L22" s="48">
        <v>730.6</v>
      </c>
      <c r="M22" s="47">
        <v>791.2</v>
      </c>
      <c r="N22" s="47">
        <v>970.4</v>
      </c>
      <c r="O22" s="47">
        <v>483</v>
      </c>
      <c r="P22" s="319" t="s">
        <v>33</v>
      </c>
      <c r="Q22" s="172"/>
    </row>
    <row r="23" spans="1:17" s="503" customFormat="1" ht="26.4" customHeight="1" x14ac:dyDescent="0.3">
      <c r="A23" s="172"/>
      <c r="B23" s="172"/>
      <c r="C23" s="173"/>
      <c r="D23" s="4">
        <v>1155.3</v>
      </c>
      <c r="E23" s="48">
        <v>932.6</v>
      </c>
      <c r="F23" s="48">
        <v>910.3</v>
      </c>
      <c r="G23" s="48">
        <v>1046</v>
      </c>
      <c r="H23" s="48">
        <v>1328.7</v>
      </c>
      <c r="I23" s="48">
        <v>3854.6</v>
      </c>
      <c r="J23" s="48">
        <v>947.2</v>
      </c>
      <c r="K23" s="48">
        <v>1114.9000000000001</v>
      </c>
      <c r="L23" s="48">
        <v>124.6</v>
      </c>
      <c r="M23" s="56">
        <v>92.6</v>
      </c>
      <c r="N23" s="47">
        <v>56.2</v>
      </c>
      <c r="O23" s="47">
        <v>160</v>
      </c>
      <c r="P23" s="319" t="s">
        <v>34</v>
      </c>
      <c r="Q23" s="172"/>
    </row>
    <row r="24" spans="1:17" s="503" customFormat="1" ht="26.4" customHeight="1" x14ac:dyDescent="0.3">
      <c r="A24" s="172"/>
      <c r="B24" s="172"/>
      <c r="C24" s="173"/>
      <c r="D24" s="4">
        <v>1800.2</v>
      </c>
      <c r="E24" s="48">
        <v>1331.2</v>
      </c>
      <c r="F24" s="48">
        <v>1195.8</v>
      </c>
      <c r="G24" s="48">
        <v>1272.3</v>
      </c>
      <c r="H24" s="48">
        <v>1401.9</v>
      </c>
      <c r="I24" s="48">
        <v>1080</v>
      </c>
      <c r="J24" s="48">
        <v>830.6</v>
      </c>
      <c r="K24" s="48">
        <v>1268.0999999999999</v>
      </c>
      <c r="L24" s="48">
        <v>96.8</v>
      </c>
      <c r="M24" s="56">
        <v>96</v>
      </c>
      <c r="N24" s="47">
        <v>111.4</v>
      </c>
      <c r="O24" s="47">
        <v>106.3</v>
      </c>
      <c r="P24" s="319" t="s">
        <v>35</v>
      </c>
      <c r="Q24" s="172"/>
    </row>
    <row r="25" spans="1:17" s="503" customFormat="1" ht="26.4" customHeight="1" x14ac:dyDescent="0.3">
      <c r="A25" s="172"/>
      <c r="B25" s="172"/>
      <c r="C25" s="173"/>
      <c r="D25" s="4">
        <v>416.3</v>
      </c>
      <c r="E25" s="48">
        <v>353</v>
      </c>
      <c r="F25" s="48">
        <v>322.39999999999998</v>
      </c>
      <c r="G25" s="48">
        <v>343.8</v>
      </c>
      <c r="H25" s="48">
        <v>339</v>
      </c>
      <c r="I25" s="48">
        <v>482.6</v>
      </c>
      <c r="J25" s="48">
        <v>328.7</v>
      </c>
      <c r="K25" s="48">
        <v>432.9</v>
      </c>
      <c r="L25" s="48">
        <v>31.4</v>
      </c>
      <c r="M25" s="56">
        <v>32.200000000000003</v>
      </c>
      <c r="N25" s="47">
        <v>34.299999999999997</v>
      </c>
      <c r="O25" s="47">
        <v>25.7</v>
      </c>
      <c r="P25" s="319" t="s">
        <v>36</v>
      </c>
      <c r="Q25" s="172"/>
    </row>
    <row r="26" spans="1:17" s="503" customFormat="1" ht="26.4" customHeight="1" x14ac:dyDescent="0.3">
      <c r="A26" s="172"/>
      <c r="B26" s="172"/>
      <c r="C26" s="173"/>
      <c r="D26" s="4">
        <v>1515</v>
      </c>
      <c r="E26" s="48">
        <v>1405.9</v>
      </c>
      <c r="F26" s="48">
        <v>1343.8</v>
      </c>
      <c r="G26" s="48">
        <v>1384.8</v>
      </c>
      <c r="H26" s="48">
        <v>1562.3</v>
      </c>
      <c r="I26" s="48">
        <v>1441.3</v>
      </c>
      <c r="J26" s="48">
        <v>1462.6</v>
      </c>
      <c r="K26" s="48">
        <v>1669.8</v>
      </c>
      <c r="L26" s="48">
        <v>137.1</v>
      </c>
      <c r="M26" s="47">
        <v>133.30000000000001</v>
      </c>
      <c r="N26" s="47">
        <v>132.80000000000001</v>
      </c>
      <c r="O26" s="47">
        <v>143.30000000000001</v>
      </c>
      <c r="P26" s="319" t="s">
        <v>37</v>
      </c>
      <c r="Q26" s="172"/>
    </row>
    <row r="27" spans="1:17" s="503" customFormat="1" ht="26.4" customHeight="1" x14ac:dyDescent="0.3">
      <c r="A27" s="172"/>
      <c r="B27" s="172"/>
      <c r="C27" s="173"/>
      <c r="D27" s="4">
        <v>663.6</v>
      </c>
      <c r="E27" s="48">
        <v>698.5</v>
      </c>
      <c r="F27" s="48">
        <v>642.1</v>
      </c>
      <c r="G27" s="48">
        <v>587.70000000000005</v>
      </c>
      <c r="H27" s="48">
        <v>629.20000000000005</v>
      </c>
      <c r="I27" s="48">
        <v>583.70000000000005</v>
      </c>
      <c r="J27" s="48">
        <v>412.9</v>
      </c>
      <c r="K27" s="48">
        <v>603</v>
      </c>
      <c r="L27" s="48">
        <v>107.6</v>
      </c>
      <c r="M27" s="56">
        <v>74.099999999999994</v>
      </c>
      <c r="N27" s="47">
        <v>77.7</v>
      </c>
      <c r="O27" s="47">
        <v>63.7</v>
      </c>
      <c r="P27" s="319" t="s">
        <v>38</v>
      </c>
      <c r="Q27" s="172"/>
    </row>
    <row r="28" spans="1:17" s="503" customFormat="1" ht="26.4" customHeight="1" x14ac:dyDescent="0.3">
      <c r="A28" s="172"/>
      <c r="B28" s="172"/>
      <c r="C28" s="173"/>
      <c r="D28" s="4">
        <v>1148.5</v>
      </c>
      <c r="E28" s="48">
        <v>1080.5999999999999</v>
      </c>
      <c r="F28" s="48">
        <v>1085.4000000000001</v>
      </c>
      <c r="G28" s="48">
        <v>1272.5</v>
      </c>
      <c r="H28" s="48">
        <v>1324.2</v>
      </c>
      <c r="I28" s="48">
        <v>1252.3</v>
      </c>
      <c r="J28" s="48">
        <v>947.5</v>
      </c>
      <c r="K28" s="48">
        <v>1247.5</v>
      </c>
      <c r="L28" s="48">
        <v>114.8</v>
      </c>
      <c r="M28" s="56">
        <v>89.4</v>
      </c>
      <c r="N28" s="47">
        <v>117.6</v>
      </c>
      <c r="O28" s="47">
        <v>142.4</v>
      </c>
      <c r="P28" s="319" t="s">
        <v>39</v>
      </c>
      <c r="Q28" s="172"/>
    </row>
    <row r="29" spans="1:17" s="503" customFormat="1" ht="26.4" customHeight="1" x14ac:dyDescent="0.3">
      <c r="A29" s="172"/>
      <c r="B29" s="172"/>
      <c r="C29" s="173"/>
      <c r="D29" s="4">
        <v>581.29999999999995</v>
      </c>
      <c r="E29" s="48">
        <v>533.20000000000005</v>
      </c>
      <c r="F29" s="48">
        <v>450.2</v>
      </c>
      <c r="G29" s="48">
        <v>520.4</v>
      </c>
      <c r="H29" s="48">
        <v>590.5</v>
      </c>
      <c r="I29" s="48">
        <v>572</v>
      </c>
      <c r="J29" s="48">
        <v>475.9</v>
      </c>
      <c r="K29" s="48">
        <v>559.70000000000005</v>
      </c>
      <c r="L29" s="48">
        <v>52</v>
      </c>
      <c r="M29" s="56">
        <v>63.1</v>
      </c>
      <c r="N29" s="47">
        <v>68.099999999999994</v>
      </c>
      <c r="O29" s="47">
        <v>57.1</v>
      </c>
      <c r="P29" s="319" t="s">
        <v>40</v>
      </c>
      <c r="Q29" s="172"/>
    </row>
    <row r="30" spans="1:17" s="503" customFormat="1" ht="26.4" customHeight="1" x14ac:dyDescent="0.3">
      <c r="A30" s="39" t="s">
        <v>877</v>
      </c>
      <c r="B30" s="39" t="s">
        <v>1188</v>
      </c>
      <c r="C30" s="37" t="s">
        <v>1166</v>
      </c>
      <c r="D30" s="19">
        <v>-1509.5</v>
      </c>
      <c r="E30" s="384">
        <v>-2916.4</v>
      </c>
      <c r="F30" s="384">
        <v>1953.3</v>
      </c>
      <c r="G30" s="384">
        <v>6699.5</v>
      </c>
      <c r="H30" s="437">
        <v>7196.5</v>
      </c>
      <c r="I30" s="384">
        <v>6614.2</v>
      </c>
      <c r="J30" s="312">
        <v>8196.4056340539682</v>
      </c>
      <c r="K30" s="312">
        <v>14833.452330747503</v>
      </c>
      <c r="L30" s="312">
        <v>10166.402405779503</v>
      </c>
      <c r="M30" s="312">
        <v>17677.992781501052</v>
      </c>
      <c r="N30" s="312">
        <v>24081</v>
      </c>
      <c r="O30" s="312">
        <v>6886</v>
      </c>
      <c r="P30" s="319" t="s">
        <v>102</v>
      </c>
      <c r="Q30" s="39" t="s">
        <v>3554</v>
      </c>
    </row>
    <row r="31" spans="1:17" s="502" customFormat="1" ht="26.4" customHeight="1" x14ac:dyDescent="0.3">
      <c r="A31" s="205" t="s">
        <v>4107</v>
      </c>
      <c r="B31" s="205"/>
      <c r="C31" s="205"/>
      <c r="D31" s="205"/>
      <c r="E31" s="205"/>
      <c r="F31" s="205"/>
      <c r="G31" s="205"/>
      <c r="H31" s="205"/>
      <c r="I31" s="205"/>
      <c r="J31" s="205"/>
      <c r="K31" s="205"/>
      <c r="L31" s="205"/>
      <c r="M31" s="205"/>
      <c r="N31" s="205"/>
      <c r="O31" s="205"/>
      <c r="P31" s="205"/>
      <c r="Q31" s="205"/>
    </row>
    <row r="32" spans="1:17" s="503" customFormat="1" ht="26.4" customHeight="1" x14ac:dyDescent="0.3">
      <c r="A32" s="39" t="s">
        <v>878</v>
      </c>
      <c r="B32" s="39" t="s">
        <v>60</v>
      </c>
      <c r="C32" s="37"/>
      <c r="D32" s="5">
        <v>10</v>
      </c>
      <c r="E32" s="37"/>
      <c r="F32" s="37"/>
      <c r="G32" s="37"/>
      <c r="H32" s="37">
        <v>21</v>
      </c>
      <c r="I32" s="37">
        <v>21</v>
      </c>
      <c r="J32" s="37">
        <v>21</v>
      </c>
      <c r="K32" s="37">
        <v>23</v>
      </c>
      <c r="L32" s="37">
        <v>21</v>
      </c>
      <c r="M32" s="37">
        <v>20</v>
      </c>
      <c r="N32" s="37">
        <v>20</v>
      </c>
      <c r="O32" s="37">
        <v>20</v>
      </c>
      <c r="P32" s="319" t="s">
        <v>43</v>
      </c>
      <c r="Q32" s="39" t="s">
        <v>3593</v>
      </c>
    </row>
    <row r="33" spans="1:17" s="502" customFormat="1" ht="26.4" customHeight="1" x14ac:dyDescent="0.3">
      <c r="A33" s="200" t="s">
        <v>61</v>
      </c>
      <c r="B33" s="200"/>
      <c r="C33" s="200"/>
      <c r="D33" s="200"/>
      <c r="E33" s="200"/>
      <c r="F33" s="200"/>
      <c r="G33" s="200"/>
      <c r="H33" s="200"/>
      <c r="I33" s="200"/>
      <c r="J33" s="200"/>
      <c r="K33" s="200"/>
      <c r="L33" s="200"/>
      <c r="M33" s="200"/>
      <c r="N33" s="200"/>
      <c r="O33" s="200"/>
      <c r="P33" s="200"/>
      <c r="Q33" s="200"/>
    </row>
    <row r="34" spans="1:17" s="502" customFormat="1" ht="26.4" customHeight="1" x14ac:dyDescent="0.3">
      <c r="A34" s="205" t="s">
        <v>4108</v>
      </c>
      <c r="B34" s="205"/>
      <c r="C34" s="205"/>
      <c r="D34" s="205"/>
      <c r="E34" s="205"/>
      <c r="F34" s="205"/>
      <c r="G34" s="205"/>
      <c r="H34" s="205"/>
      <c r="I34" s="205"/>
      <c r="J34" s="205"/>
      <c r="K34" s="205"/>
      <c r="L34" s="205"/>
      <c r="M34" s="205"/>
      <c r="N34" s="205"/>
      <c r="O34" s="205"/>
      <c r="P34" s="205"/>
      <c r="Q34" s="205"/>
    </row>
    <row r="35" spans="1:17" s="503" customFormat="1" ht="26.4" customHeight="1" x14ac:dyDescent="0.3">
      <c r="A35" s="172" t="s">
        <v>879</v>
      </c>
      <c r="B35" s="172" t="s">
        <v>62</v>
      </c>
      <c r="C35" s="173"/>
      <c r="D35" s="5" t="s">
        <v>90</v>
      </c>
      <c r="E35" s="37"/>
      <c r="F35" s="37"/>
      <c r="G35" s="37"/>
      <c r="H35" s="37"/>
      <c r="I35" s="37"/>
      <c r="J35" s="37"/>
      <c r="K35" s="37"/>
      <c r="L35" s="37"/>
      <c r="M35" s="37"/>
      <c r="N35" s="37"/>
      <c r="O35" s="37"/>
      <c r="P35" s="319" t="s">
        <v>46</v>
      </c>
      <c r="Q35" s="172" t="s">
        <v>665</v>
      </c>
    </row>
    <row r="36" spans="1:17" s="503" customFormat="1" ht="26.4" customHeight="1" x14ac:dyDescent="0.3">
      <c r="A36" s="172"/>
      <c r="B36" s="172"/>
      <c r="C36" s="173"/>
      <c r="D36" s="5" t="s">
        <v>90</v>
      </c>
      <c r="E36" s="37"/>
      <c r="F36" s="37"/>
      <c r="G36" s="37"/>
      <c r="H36" s="37"/>
      <c r="I36" s="37"/>
      <c r="J36" s="37"/>
      <c r="K36" s="37"/>
      <c r="L36" s="37"/>
      <c r="M36" s="37"/>
      <c r="N36" s="37"/>
      <c r="O36" s="37"/>
      <c r="P36" s="319" t="s">
        <v>1430</v>
      </c>
      <c r="Q36" s="172"/>
    </row>
    <row r="37" spans="1:17" s="502" customFormat="1" ht="26.4" customHeight="1" x14ac:dyDescent="0.3">
      <c r="A37" s="205" t="s">
        <v>4109</v>
      </c>
      <c r="B37" s="205"/>
      <c r="C37" s="205"/>
      <c r="D37" s="205"/>
      <c r="E37" s="205"/>
      <c r="F37" s="205"/>
      <c r="G37" s="205"/>
      <c r="H37" s="205"/>
      <c r="I37" s="205"/>
      <c r="J37" s="205"/>
      <c r="K37" s="205"/>
      <c r="L37" s="205"/>
      <c r="M37" s="205"/>
      <c r="N37" s="205"/>
      <c r="O37" s="205"/>
      <c r="P37" s="205"/>
      <c r="Q37" s="205"/>
    </row>
    <row r="38" spans="1:17" s="504" customFormat="1" ht="26.4" customHeight="1" x14ac:dyDescent="0.3">
      <c r="A38" s="53" t="s">
        <v>880</v>
      </c>
      <c r="B38" s="39" t="s">
        <v>1318</v>
      </c>
      <c r="C38" s="37"/>
      <c r="D38" s="5" t="s">
        <v>90</v>
      </c>
      <c r="E38" s="37"/>
      <c r="F38" s="37"/>
      <c r="G38" s="37"/>
      <c r="H38" s="37"/>
      <c r="I38" s="37"/>
      <c r="J38" s="37"/>
      <c r="K38" s="37"/>
      <c r="L38" s="37"/>
      <c r="M38" s="37"/>
      <c r="N38" s="37"/>
      <c r="O38" s="37"/>
      <c r="P38" s="39" t="s">
        <v>103</v>
      </c>
      <c r="Q38" s="39" t="s">
        <v>115</v>
      </c>
    </row>
    <row r="39" spans="1:17" s="504" customFormat="1" ht="26.4" customHeight="1" x14ac:dyDescent="0.3">
      <c r="A39" s="53" t="s">
        <v>881</v>
      </c>
      <c r="B39" s="39" t="s">
        <v>63</v>
      </c>
      <c r="C39" s="37" t="s">
        <v>1167</v>
      </c>
      <c r="D39" s="5" t="s">
        <v>90</v>
      </c>
      <c r="E39" s="37"/>
      <c r="F39" s="37"/>
      <c r="G39" s="37"/>
      <c r="H39" s="37"/>
      <c r="I39" s="37"/>
      <c r="J39" s="37"/>
      <c r="K39" s="37"/>
      <c r="L39" s="37"/>
      <c r="M39" s="37"/>
      <c r="N39" s="37"/>
      <c r="O39" s="37"/>
      <c r="P39" s="39" t="s">
        <v>104</v>
      </c>
      <c r="Q39" s="39" t="s">
        <v>116</v>
      </c>
    </row>
    <row r="40" spans="1:17" s="502" customFormat="1" ht="26.4" customHeight="1" x14ac:dyDescent="0.3">
      <c r="A40" s="205" t="s">
        <v>4110</v>
      </c>
      <c r="B40" s="205"/>
      <c r="C40" s="205"/>
      <c r="D40" s="205"/>
      <c r="E40" s="205"/>
      <c r="F40" s="205"/>
      <c r="G40" s="205"/>
      <c r="H40" s="205"/>
      <c r="I40" s="205"/>
      <c r="J40" s="205"/>
      <c r="K40" s="205"/>
      <c r="L40" s="205"/>
      <c r="M40" s="205"/>
      <c r="N40" s="205"/>
      <c r="O40" s="205"/>
      <c r="P40" s="205"/>
      <c r="Q40" s="205"/>
    </row>
    <row r="41" spans="1:17" s="504" customFormat="1" ht="26.4" customHeight="1" x14ac:dyDescent="0.3">
      <c r="A41" s="53" t="s">
        <v>882</v>
      </c>
      <c r="B41" s="39" t="s">
        <v>1560</v>
      </c>
      <c r="C41" s="37"/>
      <c r="D41" s="5" t="s">
        <v>90</v>
      </c>
      <c r="E41" s="37"/>
      <c r="F41" s="37" t="s">
        <v>1559</v>
      </c>
      <c r="G41" s="37"/>
      <c r="H41" s="37"/>
      <c r="I41" s="37"/>
      <c r="J41" s="37"/>
      <c r="K41" s="37"/>
      <c r="L41" s="37"/>
      <c r="M41" s="37"/>
      <c r="N41" s="37"/>
      <c r="O41" s="37"/>
      <c r="P41" s="319"/>
      <c r="Q41" s="39" t="s">
        <v>117</v>
      </c>
    </row>
    <row r="42" spans="1:17" s="504" customFormat="1" ht="26.4" customHeight="1" x14ac:dyDescent="0.3">
      <c r="A42" s="53" t="s">
        <v>883</v>
      </c>
      <c r="B42" s="39" t="s">
        <v>64</v>
      </c>
      <c r="C42" s="37"/>
      <c r="D42" s="5" t="s">
        <v>90</v>
      </c>
      <c r="E42" s="37"/>
      <c r="F42" s="37"/>
      <c r="G42" s="37"/>
      <c r="H42" s="37"/>
      <c r="I42" s="37"/>
      <c r="J42" s="37"/>
      <c r="K42" s="37"/>
      <c r="L42" s="37"/>
      <c r="M42" s="37"/>
      <c r="N42" s="37"/>
      <c r="O42" s="37"/>
      <c r="P42" s="319" t="s">
        <v>47</v>
      </c>
      <c r="Q42" s="39" t="s">
        <v>117</v>
      </c>
    </row>
    <row r="43" spans="1:17" s="504" customFormat="1" ht="26.4" customHeight="1" x14ac:dyDescent="0.3">
      <c r="A43" s="53" t="s">
        <v>884</v>
      </c>
      <c r="B43" s="39" t="s">
        <v>95</v>
      </c>
      <c r="C43" s="37" t="s">
        <v>1168</v>
      </c>
      <c r="D43" s="5" t="s">
        <v>90</v>
      </c>
      <c r="E43" s="37"/>
      <c r="F43" s="37"/>
      <c r="G43" s="37"/>
      <c r="H43" s="37"/>
      <c r="I43" s="37"/>
      <c r="J43" s="37"/>
      <c r="K43" s="37"/>
      <c r="L43" s="37"/>
      <c r="M43" s="37"/>
      <c r="N43" s="37"/>
      <c r="O43" s="37"/>
      <c r="P43" s="319" t="s">
        <v>48</v>
      </c>
      <c r="Q43" s="39" t="s">
        <v>117</v>
      </c>
    </row>
    <row r="44" spans="1:17" s="501" customFormat="1" ht="26.4" customHeight="1" x14ac:dyDescent="0.3">
      <c r="A44" s="199" t="s">
        <v>86</v>
      </c>
      <c r="B44" s="199"/>
      <c r="C44" s="199"/>
      <c r="D44" s="199"/>
      <c r="E44" s="199"/>
      <c r="F44" s="199"/>
      <c r="G44" s="199"/>
      <c r="H44" s="199"/>
      <c r="I44" s="199"/>
      <c r="J44" s="199"/>
      <c r="K44" s="199"/>
      <c r="L44" s="199"/>
      <c r="M44" s="199"/>
      <c r="N44" s="199"/>
      <c r="O44" s="199"/>
      <c r="P44" s="199"/>
      <c r="Q44" s="199"/>
    </row>
    <row r="45" spans="1:17" s="502" customFormat="1" ht="26.4" customHeight="1" x14ac:dyDescent="0.3">
      <c r="A45" s="200" t="s">
        <v>1204</v>
      </c>
      <c r="B45" s="200"/>
      <c r="C45" s="200"/>
      <c r="D45" s="200"/>
      <c r="E45" s="200"/>
      <c r="F45" s="200"/>
      <c r="G45" s="200"/>
      <c r="H45" s="200"/>
      <c r="I45" s="200"/>
      <c r="J45" s="200"/>
      <c r="K45" s="200"/>
      <c r="L45" s="200"/>
      <c r="M45" s="200"/>
      <c r="N45" s="200"/>
      <c r="O45" s="200"/>
      <c r="P45" s="200"/>
      <c r="Q45" s="200"/>
    </row>
    <row r="46" spans="1:17" s="502" customFormat="1" ht="26.4" customHeight="1" x14ac:dyDescent="0.3">
      <c r="A46" s="205" t="s">
        <v>4111</v>
      </c>
      <c r="B46" s="205"/>
      <c r="C46" s="205"/>
      <c r="D46" s="205"/>
      <c r="E46" s="205"/>
      <c r="F46" s="205"/>
      <c r="G46" s="205"/>
      <c r="H46" s="205"/>
      <c r="I46" s="205"/>
      <c r="J46" s="205"/>
      <c r="K46" s="205"/>
      <c r="L46" s="205"/>
      <c r="M46" s="205"/>
      <c r="N46" s="205"/>
      <c r="O46" s="205"/>
      <c r="P46" s="205"/>
      <c r="Q46" s="205"/>
    </row>
    <row r="47" spans="1:17" s="504" customFormat="1" ht="26.4" customHeight="1" x14ac:dyDescent="0.3">
      <c r="A47" s="172" t="s">
        <v>885</v>
      </c>
      <c r="B47" s="172" t="s">
        <v>65</v>
      </c>
      <c r="C47" s="173" t="s">
        <v>1291</v>
      </c>
      <c r="D47" s="2">
        <v>0.84899999999999998</v>
      </c>
      <c r="E47" s="40">
        <v>0.872</v>
      </c>
      <c r="F47" s="40">
        <v>0.88900000000000001</v>
      </c>
      <c r="G47" s="40">
        <v>0.90200000000000002</v>
      </c>
      <c r="H47" s="40">
        <v>0.90900000000000003</v>
      </c>
      <c r="I47" s="38">
        <v>92.6</v>
      </c>
      <c r="J47" s="38">
        <v>93.2</v>
      </c>
      <c r="K47" s="38">
        <v>94.2</v>
      </c>
      <c r="L47" s="38">
        <v>94.3</v>
      </c>
      <c r="M47" s="38">
        <v>95.7</v>
      </c>
      <c r="N47" s="38">
        <v>95.1</v>
      </c>
      <c r="O47" s="38">
        <v>95.2</v>
      </c>
      <c r="P47" s="319" t="s">
        <v>1</v>
      </c>
      <c r="Q47" s="172" t="s">
        <v>3575</v>
      </c>
    </row>
    <row r="48" spans="1:17" s="504" customFormat="1" ht="26.4" customHeight="1" x14ac:dyDescent="0.3">
      <c r="A48" s="172"/>
      <c r="B48" s="172"/>
      <c r="C48" s="173"/>
      <c r="D48" s="2">
        <v>0.68899999999999995</v>
      </c>
      <c r="E48" s="40">
        <v>0.73099999999999998</v>
      </c>
      <c r="F48" s="40">
        <v>0.76400000000000001</v>
      </c>
      <c r="G48" s="40">
        <v>0.78600000000000003</v>
      </c>
      <c r="H48" s="40">
        <v>0.79900000000000004</v>
      </c>
      <c r="I48" s="38">
        <v>81.900000000000006</v>
      </c>
      <c r="J48" s="38">
        <v>82.3</v>
      </c>
      <c r="K48" s="38">
        <v>84.6</v>
      </c>
      <c r="L48" s="38">
        <v>85.9</v>
      </c>
      <c r="M48" s="38">
        <v>87.6</v>
      </c>
      <c r="N48" s="38">
        <v>88</v>
      </c>
      <c r="O48" s="38">
        <v>86.6</v>
      </c>
      <c r="P48" s="319" t="s">
        <v>0</v>
      </c>
      <c r="Q48" s="172"/>
    </row>
    <row r="49" spans="1:17" s="504" customFormat="1" ht="26.4" customHeight="1" x14ac:dyDescent="0.3">
      <c r="A49" s="53" t="s">
        <v>886</v>
      </c>
      <c r="B49" s="39" t="s">
        <v>66</v>
      </c>
      <c r="C49" s="37" t="s">
        <v>1297</v>
      </c>
      <c r="D49" s="15">
        <v>1478</v>
      </c>
      <c r="E49" s="84">
        <v>1492</v>
      </c>
      <c r="F49" s="84">
        <v>1530</v>
      </c>
      <c r="G49" s="84">
        <v>1612</v>
      </c>
      <c r="H49" s="84">
        <v>1675</v>
      </c>
      <c r="I49" s="84">
        <v>1721</v>
      </c>
      <c r="J49" s="84">
        <v>1766</v>
      </c>
      <c r="K49" s="84">
        <v>1782</v>
      </c>
      <c r="L49" s="84">
        <v>1798</v>
      </c>
      <c r="M49" s="84">
        <v>1817</v>
      </c>
      <c r="N49" s="82"/>
      <c r="O49" s="82"/>
      <c r="P49" s="37" t="s">
        <v>107</v>
      </c>
      <c r="Q49" s="39" t="s">
        <v>3376</v>
      </c>
    </row>
    <row r="50" spans="1:17" s="502" customFormat="1" ht="26.4" customHeight="1" x14ac:dyDescent="0.3">
      <c r="A50" s="200" t="s">
        <v>1309</v>
      </c>
      <c r="B50" s="200"/>
      <c r="C50" s="200"/>
      <c r="D50" s="200"/>
      <c r="E50" s="200"/>
      <c r="F50" s="200"/>
      <c r="G50" s="200"/>
      <c r="H50" s="200"/>
      <c r="I50" s="200"/>
      <c r="J50" s="200"/>
      <c r="K50" s="200"/>
      <c r="L50" s="200"/>
      <c r="M50" s="200"/>
      <c r="N50" s="200"/>
      <c r="O50" s="200"/>
      <c r="P50" s="200"/>
      <c r="Q50" s="200"/>
    </row>
    <row r="51" spans="1:17" s="502" customFormat="1" ht="26.4" customHeight="1" x14ac:dyDescent="0.3">
      <c r="A51" s="205" t="s">
        <v>4112</v>
      </c>
      <c r="B51" s="205"/>
      <c r="C51" s="205"/>
      <c r="D51" s="205"/>
      <c r="E51" s="205"/>
      <c r="F51" s="205"/>
      <c r="G51" s="205"/>
      <c r="H51" s="205"/>
      <c r="I51" s="205"/>
      <c r="J51" s="205"/>
      <c r="K51" s="205"/>
      <c r="L51" s="205"/>
      <c r="M51" s="205"/>
      <c r="N51" s="205"/>
      <c r="O51" s="205"/>
      <c r="P51" s="205"/>
      <c r="Q51" s="205"/>
    </row>
    <row r="52" spans="1:17" s="504" customFormat="1" ht="26.4" customHeight="1" x14ac:dyDescent="0.3">
      <c r="A52" s="53" t="s">
        <v>887</v>
      </c>
      <c r="B52" s="39" t="s">
        <v>1537</v>
      </c>
      <c r="C52" s="37" t="s">
        <v>1169</v>
      </c>
      <c r="D52" s="5" t="s">
        <v>1326</v>
      </c>
      <c r="E52" s="37" t="s">
        <v>1327</v>
      </c>
      <c r="F52" s="37" t="s">
        <v>1328</v>
      </c>
      <c r="G52" s="37" t="s">
        <v>1329</v>
      </c>
      <c r="H52" s="37" t="s">
        <v>1330</v>
      </c>
      <c r="I52" s="48">
        <v>22172.485999929999</v>
      </c>
      <c r="J52" s="48">
        <v>22384.5</v>
      </c>
      <c r="K52" s="48">
        <v>22535.064999999999</v>
      </c>
      <c r="L52" s="43">
        <v>22671.504600078806</v>
      </c>
      <c r="M52" s="413">
        <v>22692.661999999993</v>
      </c>
      <c r="N52" s="43">
        <v>22736.107999999993</v>
      </c>
      <c r="O52" s="414"/>
      <c r="P52" s="319" t="s">
        <v>22</v>
      </c>
      <c r="Q52" s="39" t="s">
        <v>3463</v>
      </c>
    </row>
    <row r="53" spans="1:17" s="503" customFormat="1" ht="26.4" customHeight="1" x14ac:dyDescent="0.3">
      <c r="A53" s="53" t="s">
        <v>888</v>
      </c>
      <c r="B53" s="39" t="s">
        <v>1536</v>
      </c>
      <c r="C53" s="37" t="s">
        <v>1169</v>
      </c>
      <c r="D53" s="5" t="s">
        <v>1331</v>
      </c>
      <c r="E53" s="37" t="s">
        <v>1332</v>
      </c>
      <c r="F53" s="37" t="s">
        <v>1333</v>
      </c>
      <c r="G53" s="37" t="s">
        <v>1334</v>
      </c>
      <c r="H53" s="37" t="s">
        <v>1335</v>
      </c>
      <c r="I53" s="48">
        <v>4261.3210022822004</v>
      </c>
      <c r="J53" s="48">
        <v>4261.7</v>
      </c>
      <c r="K53" s="48">
        <v>4262.384153077418</v>
      </c>
      <c r="L53" s="43">
        <v>4742.7498766158833</v>
      </c>
      <c r="M53" s="413">
        <v>5858.0639936128291</v>
      </c>
      <c r="N53" s="43">
        <v>6624.9570999999996</v>
      </c>
      <c r="O53" s="414"/>
      <c r="P53" s="319" t="s">
        <v>23</v>
      </c>
      <c r="Q53" s="39" t="s">
        <v>3463</v>
      </c>
    </row>
    <row r="54" spans="1:17" s="503" customFormat="1" ht="26.4" customHeight="1" x14ac:dyDescent="0.3">
      <c r="A54" s="53" t="s">
        <v>889</v>
      </c>
      <c r="B54" s="39" t="s">
        <v>1535</v>
      </c>
      <c r="C54" s="37" t="s">
        <v>1169</v>
      </c>
      <c r="D54" s="5" t="s">
        <v>1336</v>
      </c>
      <c r="E54" s="37" t="s">
        <v>1337</v>
      </c>
      <c r="F54" s="37" t="s">
        <v>1338</v>
      </c>
      <c r="G54" s="37" t="s">
        <v>1339</v>
      </c>
      <c r="H54" s="37" t="s">
        <v>1340</v>
      </c>
      <c r="I54" s="48">
        <v>2335.8280065148133</v>
      </c>
      <c r="J54" s="48" t="s">
        <v>3210</v>
      </c>
      <c r="K54" s="48">
        <v>2781.6400939717137</v>
      </c>
      <c r="L54" s="43">
        <v>2794.6076278049909</v>
      </c>
      <c r="M54" s="413">
        <v>3340.184750440435</v>
      </c>
      <c r="N54" s="43">
        <v>3802.5280000000002</v>
      </c>
      <c r="O54" s="414"/>
      <c r="P54" s="319" t="s">
        <v>24</v>
      </c>
      <c r="Q54" s="39" t="s">
        <v>3463</v>
      </c>
    </row>
    <row r="55" spans="1:17" s="502" customFormat="1" ht="26.4" customHeight="1" x14ac:dyDescent="0.3">
      <c r="A55" s="200" t="s">
        <v>325</v>
      </c>
      <c r="B55" s="200"/>
      <c r="C55" s="200"/>
      <c r="D55" s="200"/>
      <c r="E55" s="200"/>
      <c r="F55" s="200"/>
      <c r="G55" s="200"/>
      <c r="H55" s="200"/>
      <c r="I55" s="200"/>
      <c r="J55" s="200"/>
      <c r="K55" s="200"/>
      <c r="L55" s="200"/>
      <c r="M55" s="200"/>
      <c r="N55" s="200"/>
      <c r="O55" s="200"/>
      <c r="P55" s="200"/>
      <c r="Q55" s="200"/>
    </row>
    <row r="56" spans="1:17" s="502" customFormat="1" ht="26.4" customHeight="1" x14ac:dyDescent="0.3">
      <c r="A56" s="205" t="s">
        <v>4113</v>
      </c>
      <c r="B56" s="205"/>
      <c r="C56" s="205"/>
      <c r="D56" s="205"/>
      <c r="E56" s="205"/>
      <c r="F56" s="205"/>
      <c r="G56" s="205"/>
      <c r="H56" s="205"/>
      <c r="I56" s="205"/>
      <c r="J56" s="205"/>
      <c r="K56" s="205"/>
      <c r="L56" s="205"/>
      <c r="M56" s="205"/>
      <c r="N56" s="205"/>
      <c r="O56" s="205"/>
      <c r="P56" s="205"/>
      <c r="Q56" s="205"/>
    </row>
    <row r="57" spans="1:17" s="503" customFormat="1" ht="26.4" customHeight="1" x14ac:dyDescent="0.3">
      <c r="A57" s="53" t="s">
        <v>890</v>
      </c>
      <c r="B57" s="39" t="s">
        <v>3315</v>
      </c>
      <c r="C57" s="37" t="s">
        <v>1164</v>
      </c>
      <c r="D57" s="34">
        <v>8950165</v>
      </c>
      <c r="E57" s="415">
        <v>10005244</v>
      </c>
      <c r="F57" s="415">
        <v>10794031</v>
      </c>
      <c r="G57" s="415">
        <v>11708298</v>
      </c>
      <c r="H57" s="415">
        <v>12710665</v>
      </c>
      <c r="I57" s="415">
        <v>13828188</v>
      </c>
      <c r="J57" s="415">
        <v>4876552</v>
      </c>
      <c r="K57" s="415">
        <v>8135286</v>
      </c>
      <c r="L57" s="416">
        <v>12401505</v>
      </c>
      <c r="M57" s="416">
        <v>13769302</v>
      </c>
      <c r="N57" s="414">
        <v>11503374</v>
      </c>
      <c r="O57" s="414"/>
      <c r="P57" s="319" t="s">
        <v>22</v>
      </c>
      <c r="Q57" s="39" t="s">
        <v>3464</v>
      </c>
    </row>
    <row r="58" spans="1:17" s="503" customFormat="1" ht="26.4" customHeight="1" x14ac:dyDescent="0.3">
      <c r="A58" s="53" t="s">
        <v>891</v>
      </c>
      <c r="B58" s="39" t="s">
        <v>3316</v>
      </c>
      <c r="C58" s="37" t="s">
        <v>1164</v>
      </c>
      <c r="D58" s="34">
        <v>8485293</v>
      </c>
      <c r="E58" s="415">
        <v>9026142</v>
      </c>
      <c r="F58" s="415">
        <v>9964184</v>
      </c>
      <c r="G58" s="415">
        <v>10954522</v>
      </c>
      <c r="H58" s="415">
        <v>11861434</v>
      </c>
      <c r="I58" s="415">
        <v>12371152</v>
      </c>
      <c r="J58" s="415">
        <v>2965392</v>
      </c>
      <c r="K58" s="415">
        <v>3381778</v>
      </c>
      <c r="L58" s="416">
        <v>7695036</v>
      </c>
      <c r="M58" s="416">
        <v>9647859</v>
      </c>
      <c r="N58" s="414">
        <v>8354314</v>
      </c>
      <c r="O58" s="414"/>
      <c r="P58" s="319" t="s">
        <v>25</v>
      </c>
      <c r="Q58" s="39" t="s">
        <v>3464</v>
      </c>
    </row>
    <row r="59" spans="1:17" s="503" customFormat="1" ht="26.4" customHeight="1" x14ac:dyDescent="0.3">
      <c r="A59" s="53" t="s">
        <v>892</v>
      </c>
      <c r="B59" s="39" t="s">
        <v>3313</v>
      </c>
      <c r="C59" s="37" t="s">
        <v>1164</v>
      </c>
      <c r="D59" s="34">
        <v>32336512.620000001</v>
      </c>
      <c r="E59" s="415">
        <v>31573152.052999999</v>
      </c>
      <c r="F59" s="415">
        <v>28477225.459999997</v>
      </c>
      <c r="G59" s="415">
        <v>30255976.800000001</v>
      </c>
      <c r="H59" s="415">
        <v>27885491.990000002</v>
      </c>
      <c r="I59" s="415">
        <v>30301404.580000002</v>
      </c>
      <c r="J59" s="415">
        <v>18393039.260000002</v>
      </c>
      <c r="K59" s="415">
        <v>25348151.569999997</v>
      </c>
      <c r="L59" s="416">
        <v>24526500.363000002</v>
      </c>
      <c r="M59" s="416">
        <v>25663470</v>
      </c>
      <c r="N59" s="414">
        <v>20441377.760000002</v>
      </c>
      <c r="O59" s="414"/>
      <c r="P59" s="319" t="s">
        <v>22</v>
      </c>
      <c r="Q59" s="39" t="s">
        <v>3465</v>
      </c>
    </row>
    <row r="60" spans="1:17" s="503" customFormat="1" ht="26.4" customHeight="1" x14ac:dyDescent="0.3">
      <c r="A60" s="53" t="s">
        <v>893</v>
      </c>
      <c r="B60" s="39" t="s">
        <v>3314</v>
      </c>
      <c r="C60" s="37" t="s">
        <v>1164</v>
      </c>
      <c r="D60" s="34">
        <v>305620560</v>
      </c>
      <c r="E60" s="415">
        <v>307842353</v>
      </c>
      <c r="F60" s="415">
        <v>289166930</v>
      </c>
      <c r="G60" s="415">
        <v>278123530</v>
      </c>
      <c r="H60" s="415">
        <v>270708757</v>
      </c>
      <c r="I60" s="415">
        <v>258413717</v>
      </c>
      <c r="J60" s="415">
        <v>176283020</v>
      </c>
      <c r="K60" s="415">
        <v>216776281</v>
      </c>
      <c r="L60" s="416">
        <v>202430575</v>
      </c>
      <c r="M60" s="416">
        <v>206648331</v>
      </c>
      <c r="N60" s="414">
        <v>163382740</v>
      </c>
      <c r="O60" s="414"/>
      <c r="P60" s="319" t="s">
        <v>25</v>
      </c>
      <c r="Q60" s="39" t="s">
        <v>3465</v>
      </c>
    </row>
    <row r="61" spans="1:17" s="501" customFormat="1" ht="26.4" customHeight="1" x14ac:dyDescent="0.3">
      <c r="A61" s="199" t="s">
        <v>108</v>
      </c>
      <c r="B61" s="199"/>
      <c r="C61" s="199"/>
      <c r="D61" s="199"/>
      <c r="E61" s="199"/>
      <c r="F61" s="199"/>
      <c r="G61" s="199"/>
      <c r="H61" s="199"/>
      <c r="I61" s="199"/>
      <c r="J61" s="199"/>
      <c r="K61" s="199"/>
      <c r="L61" s="199"/>
      <c r="M61" s="199"/>
      <c r="N61" s="199"/>
      <c r="O61" s="199"/>
      <c r="P61" s="199"/>
      <c r="Q61" s="199"/>
    </row>
    <row r="62" spans="1:17" s="502" customFormat="1" ht="26.4" customHeight="1" x14ac:dyDescent="0.3">
      <c r="A62" s="200" t="s">
        <v>1310</v>
      </c>
      <c r="B62" s="200"/>
      <c r="C62" s="200"/>
      <c r="D62" s="200"/>
      <c r="E62" s="200"/>
      <c r="F62" s="200"/>
      <c r="G62" s="200"/>
      <c r="H62" s="200"/>
      <c r="I62" s="200"/>
      <c r="J62" s="200"/>
      <c r="K62" s="200"/>
      <c r="L62" s="200"/>
      <c r="M62" s="200"/>
      <c r="N62" s="200"/>
      <c r="O62" s="200"/>
      <c r="P62" s="200"/>
      <c r="Q62" s="200"/>
    </row>
    <row r="63" spans="1:17" s="502" customFormat="1" ht="26.4" customHeight="1" x14ac:dyDescent="0.3">
      <c r="A63" s="205" t="s">
        <v>4114</v>
      </c>
      <c r="B63" s="205"/>
      <c r="C63" s="205"/>
      <c r="D63" s="205"/>
      <c r="E63" s="205"/>
      <c r="F63" s="205"/>
      <c r="G63" s="205"/>
      <c r="H63" s="205"/>
      <c r="I63" s="205"/>
      <c r="J63" s="205"/>
      <c r="K63" s="205"/>
      <c r="L63" s="205"/>
      <c r="M63" s="205"/>
      <c r="N63" s="205"/>
      <c r="O63" s="205"/>
      <c r="P63" s="205"/>
      <c r="Q63" s="205"/>
    </row>
    <row r="64" spans="1:17" s="503" customFormat="1" ht="26.4" customHeight="1" x14ac:dyDescent="0.3">
      <c r="A64" s="53" t="s">
        <v>894</v>
      </c>
      <c r="B64" s="53" t="s">
        <v>67</v>
      </c>
      <c r="C64" s="37"/>
      <c r="D64" s="98" t="s">
        <v>90</v>
      </c>
      <c r="E64" s="323"/>
      <c r="F64" s="323"/>
      <c r="G64" s="323"/>
      <c r="H64" s="323"/>
      <c r="I64" s="323"/>
      <c r="J64" s="323"/>
      <c r="K64" s="323"/>
      <c r="L64" s="323"/>
      <c r="M64" s="323"/>
      <c r="N64" s="323"/>
      <c r="O64" s="323"/>
      <c r="P64" s="319" t="s">
        <v>52</v>
      </c>
      <c r="Q64" s="39" t="s">
        <v>51</v>
      </c>
    </row>
    <row r="65" spans="1:17" s="503" customFormat="1" ht="26.4" customHeight="1" x14ac:dyDescent="0.3">
      <c r="A65" s="53" t="s">
        <v>895</v>
      </c>
      <c r="B65" s="53" t="s">
        <v>1089</v>
      </c>
      <c r="C65" s="37"/>
      <c r="D65" s="98" t="s">
        <v>90</v>
      </c>
      <c r="E65" s="323"/>
      <c r="F65" s="323"/>
      <c r="G65" s="323"/>
      <c r="H65" s="323"/>
      <c r="I65" s="323"/>
      <c r="J65" s="323"/>
      <c r="K65" s="323"/>
      <c r="L65" s="323"/>
      <c r="M65" s="323"/>
      <c r="N65" s="323"/>
      <c r="O65" s="323"/>
      <c r="P65" s="319" t="s">
        <v>50</v>
      </c>
      <c r="Q65" s="39" t="s">
        <v>49</v>
      </c>
    </row>
    <row r="66" spans="1:17" s="502" customFormat="1" ht="26.4" customHeight="1" x14ac:dyDescent="0.3">
      <c r="A66" s="205" t="s">
        <v>4115</v>
      </c>
      <c r="B66" s="205"/>
      <c r="C66" s="205"/>
      <c r="D66" s="205"/>
      <c r="E66" s="205"/>
      <c r="F66" s="205"/>
      <c r="G66" s="205"/>
      <c r="H66" s="205"/>
      <c r="I66" s="205"/>
      <c r="J66" s="205"/>
      <c r="K66" s="205"/>
      <c r="L66" s="205"/>
      <c r="M66" s="205"/>
      <c r="N66" s="205"/>
      <c r="O66" s="205"/>
      <c r="P66" s="205"/>
      <c r="Q66" s="205"/>
    </row>
    <row r="67" spans="1:17" s="502" customFormat="1" ht="26.4" customHeight="1" x14ac:dyDescent="0.3">
      <c r="A67" s="172" t="s">
        <v>896</v>
      </c>
      <c r="B67" s="172" t="s">
        <v>1066</v>
      </c>
      <c r="C67" s="173" t="s">
        <v>1295</v>
      </c>
      <c r="D67" s="102">
        <v>402329931</v>
      </c>
      <c r="E67" s="304">
        <v>549398160</v>
      </c>
      <c r="F67" s="304">
        <v>400516951</v>
      </c>
      <c r="G67" s="304">
        <v>557419091</v>
      </c>
      <c r="H67" s="304">
        <v>496595044</v>
      </c>
      <c r="I67" s="304">
        <v>514783920</v>
      </c>
      <c r="J67" s="304">
        <v>9026411424</v>
      </c>
      <c r="K67" s="304">
        <v>3529245613</v>
      </c>
      <c r="L67" s="304">
        <v>1868380413</v>
      </c>
      <c r="M67" s="304">
        <v>1706333450</v>
      </c>
      <c r="N67" s="304">
        <v>1423534076</v>
      </c>
      <c r="O67" s="304">
        <v>760327966</v>
      </c>
      <c r="P67" s="39" t="s">
        <v>1217</v>
      </c>
      <c r="Q67" s="172" t="s">
        <v>3599</v>
      </c>
    </row>
    <row r="68" spans="1:17" s="502" customFormat="1" ht="26.4" customHeight="1" x14ac:dyDescent="0.3">
      <c r="A68" s="172"/>
      <c r="B68" s="172"/>
      <c r="C68" s="173"/>
      <c r="D68" s="102">
        <v>4562847569</v>
      </c>
      <c r="E68" s="304">
        <v>3533245774</v>
      </c>
      <c r="F68" s="304">
        <v>3600309850</v>
      </c>
      <c r="G68" s="304">
        <v>7977738167</v>
      </c>
      <c r="H68" s="304">
        <v>5318843285</v>
      </c>
      <c r="I68" s="304">
        <v>4613804355</v>
      </c>
      <c r="J68" s="304">
        <v>3977120084</v>
      </c>
      <c r="K68" s="304">
        <v>5226733191</v>
      </c>
      <c r="L68" s="304">
        <v>5056126880</v>
      </c>
      <c r="M68" s="304">
        <v>5225827714</v>
      </c>
      <c r="N68" s="304">
        <v>5632573355</v>
      </c>
      <c r="O68" s="304">
        <v>2585341269</v>
      </c>
      <c r="P68" s="39" t="s">
        <v>1218</v>
      </c>
      <c r="Q68" s="172"/>
    </row>
    <row r="69" spans="1:17" s="502" customFormat="1" ht="26.4" customHeight="1" x14ac:dyDescent="0.3">
      <c r="A69" s="172"/>
      <c r="B69" s="172"/>
      <c r="C69" s="173"/>
      <c r="D69" s="102">
        <v>2518256167</v>
      </c>
      <c r="E69" s="304">
        <v>3281101335</v>
      </c>
      <c r="F69" s="304">
        <v>2293875270</v>
      </c>
      <c r="G69" s="304">
        <v>2833204913</v>
      </c>
      <c r="H69" s="304">
        <v>3240820305</v>
      </c>
      <c r="I69" s="304">
        <v>3120345849</v>
      </c>
      <c r="J69" s="304">
        <v>3368939506</v>
      </c>
      <c r="K69" s="304">
        <v>4049276278</v>
      </c>
      <c r="L69" s="304">
        <v>3778847570</v>
      </c>
      <c r="M69" s="304">
        <v>3951853453</v>
      </c>
      <c r="N69" s="304">
        <v>3756680644</v>
      </c>
      <c r="O69" s="304">
        <v>2978630739</v>
      </c>
      <c r="P69" s="39" t="s">
        <v>1219</v>
      </c>
      <c r="Q69" s="172"/>
    </row>
    <row r="70" spans="1:17" s="502" customFormat="1" ht="26.4" customHeight="1" x14ac:dyDescent="0.3">
      <c r="A70" s="172"/>
      <c r="B70" s="172"/>
      <c r="C70" s="173"/>
      <c r="D70" s="102">
        <v>13257140426</v>
      </c>
      <c r="E70" s="304">
        <v>14466863681</v>
      </c>
      <c r="F70" s="304">
        <v>14816426712</v>
      </c>
      <c r="G70" s="304">
        <v>15883607390</v>
      </c>
      <c r="H70" s="304">
        <v>17934818088</v>
      </c>
      <c r="I70" s="304">
        <v>18504691377</v>
      </c>
      <c r="J70" s="304">
        <v>24136891087</v>
      </c>
      <c r="K70" s="304">
        <v>27165349744</v>
      </c>
      <c r="L70" s="304">
        <v>28325201898</v>
      </c>
      <c r="M70" s="304">
        <v>27916870380</v>
      </c>
      <c r="N70" s="304">
        <v>30766339527</v>
      </c>
      <c r="O70" s="304">
        <v>15608276115</v>
      </c>
      <c r="P70" s="39" t="s">
        <v>41</v>
      </c>
      <c r="Q70" s="172"/>
    </row>
    <row r="71" spans="1:17" s="502" customFormat="1" ht="26.4" customHeight="1" x14ac:dyDescent="0.3">
      <c r="A71" s="172"/>
      <c r="B71" s="172"/>
      <c r="C71" s="173"/>
      <c r="D71" s="102">
        <v>2072213708</v>
      </c>
      <c r="E71" s="304">
        <v>1896097512</v>
      </c>
      <c r="F71" s="304">
        <v>2000593736</v>
      </c>
      <c r="G71" s="304">
        <v>2499238578</v>
      </c>
      <c r="H71" s="304">
        <v>3898127039</v>
      </c>
      <c r="I71" s="304">
        <v>3442968259</v>
      </c>
      <c r="J71" s="304">
        <v>1606498356</v>
      </c>
      <c r="K71" s="304">
        <v>1825245726</v>
      </c>
      <c r="L71" s="304">
        <v>3130608509</v>
      </c>
      <c r="M71" s="304">
        <v>2808569650</v>
      </c>
      <c r="N71" s="304">
        <v>3459121684</v>
      </c>
      <c r="O71" s="304">
        <v>1588421948</v>
      </c>
      <c r="P71" s="39" t="s">
        <v>1220</v>
      </c>
      <c r="Q71" s="172"/>
    </row>
    <row r="72" spans="1:17" s="502" customFormat="1" ht="26.4" customHeight="1" x14ac:dyDescent="0.3">
      <c r="A72" s="172"/>
      <c r="B72" s="172"/>
      <c r="C72" s="173"/>
      <c r="D72" s="102">
        <v>19942095973</v>
      </c>
      <c r="E72" s="304">
        <v>22802163929</v>
      </c>
      <c r="F72" s="304">
        <v>23835969524</v>
      </c>
      <c r="G72" s="304">
        <v>26667224064</v>
      </c>
      <c r="H72" s="304">
        <v>27139445834</v>
      </c>
      <c r="I72" s="304">
        <v>28794444159</v>
      </c>
      <c r="J72" s="304">
        <v>28890893538</v>
      </c>
      <c r="K72" s="304">
        <v>33146855277</v>
      </c>
      <c r="L72" s="304">
        <v>35579954046</v>
      </c>
      <c r="M72" s="304">
        <v>41073856186</v>
      </c>
      <c r="N72" s="304">
        <v>46154071496</v>
      </c>
      <c r="O72" s="304">
        <v>22701485078</v>
      </c>
      <c r="P72" s="39" t="s">
        <v>42</v>
      </c>
      <c r="Q72" s="172"/>
    </row>
    <row r="73" spans="1:17" s="502" customFormat="1" ht="26.4" customHeight="1" x14ac:dyDescent="0.3">
      <c r="A73" s="172"/>
      <c r="B73" s="172"/>
      <c r="C73" s="173"/>
      <c r="D73" s="102">
        <v>5815387236</v>
      </c>
      <c r="E73" s="304">
        <v>5258068968</v>
      </c>
      <c r="F73" s="304">
        <v>5252774498</v>
      </c>
      <c r="G73" s="304">
        <v>5904277662</v>
      </c>
      <c r="H73" s="304">
        <v>6025559246</v>
      </c>
      <c r="I73" s="304">
        <v>6613034485</v>
      </c>
      <c r="J73" s="304">
        <v>14045881899</v>
      </c>
      <c r="K73" s="304">
        <v>14937330156</v>
      </c>
      <c r="L73" s="304">
        <v>9331525316</v>
      </c>
      <c r="M73" s="304">
        <v>9110476838</v>
      </c>
      <c r="N73" s="304">
        <v>9611192869</v>
      </c>
      <c r="O73" s="304">
        <v>4542972130</v>
      </c>
      <c r="P73" s="39" t="s">
        <v>1221</v>
      </c>
      <c r="Q73" s="172"/>
    </row>
    <row r="74" spans="1:17" s="502" customFormat="1" ht="26.4" customHeight="1" x14ac:dyDescent="0.3">
      <c r="A74" s="172"/>
      <c r="B74" s="172"/>
      <c r="C74" s="173"/>
      <c r="D74" s="102">
        <v>13268622492</v>
      </c>
      <c r="E74" s="304">
        <v>13227317686</v>
      </c>
      <c r="F74" s="304">
        <v>13412281148</v>
      </c>
      <c r="G74" s="304">
        <v>14276557860</v>
      </c>
      <c r="H74" s="304">
        <v>14458059172</v>
      </c>
      <c r="I74" s="304">
        <v>16304379666</v>
      </c>
      <c r="J74" s="304">
        <v>15874175700</v>
      </c>
      <c r="K74" s="304">
        <v>17414870003</v>
      </c>
      <c r="L74" s="304">
        <v>18396523386</v>
      </c>
      <c r="M74" s="304">
        <v>17230538232</v>
      </c>
      <c r="N74" s="304">
        <v>16400684191</v>
      </c>
      <c r="O74" s="304">
        <v>8083214936</v>
      </c>
      <c r="P74" s="39" t="s">
        <v>1222</v>
      </c>
      <c r="Q74" s="172"/>
    </row>
    <row r="75" spans="1:17" s="503" customFormat="1" ht="26.4" customHeight="1" x14ac:dyDescent="0.3">
      <c r="A75" s="172"/>
      <c r="B75" s="172"/>
      <c r="C75" s="173"/>
      <c r="D75" s="4">
        <f>SUM(D67:D74)</f>
        <v>61838893502</v>
      </c>
      <c r="E75" s="48">
        <f>SUM(E67:E74)</f>
        <v>65014257045</v>
      </c>
      <c r="F75" s="48">
        <f>SUM(F67:F74)</f>
        <v>65612747689</v>
      </c>
      <c r="G75" s="48">
        <f>SUM(G67:G74)</f>
        <v>76599267725</v>
      </c>
      <c r="H75" s="48">
        <f>SUM(H67:H74)</f>
        <v>78512268013</v>
      </c>
      <c r="I75" s="48">
        <f t="shared" ref="I75:L75" si="0">SUM(I67:I74)</f>
        <v>81908452070</v>
      </c>
      <c r="J75" s="304">
        <f t="shared" si="0"/>
        <v>100926811594</v>
      </c>
      <c r="K75" s="304">
        <f t="shared" si="0"/>
        <v>107294905988</v>
      </c>
      <c r="L75" s="304">
        <f t="shared" si="0"/>
        <v>105467168018</v>
      </c>
      <c r="M75" s="304">
        <v>109024325903</v>
      </c>
      <c r="N75" s="304">
        <v>117204197842</v>
      </c>
      <c r="O75" s="304">
        <v>58848670181</v>
      </c>
      <c r="P75" s="39" t="s">
        <v>1569</v>
      </c>
      <c r="Q75" s="172"/>
    </row>
    <row r="76" spans="1:17" s="503" customFormat="1" ht="26.4" customHeight="1" x14ac:dyDescent="0.3">
      <c r="A76" s="172" t="s">
        <v>897</v>
      </c>
      <c r="B76" s="175" t="s">
        <v>1302</v>
      </c>
      <c r="C76" s="173"/>
      <c r="D76" s="102">
        <v>1937013876</v>
      </c>
      <c r="E76" s="304">
        <v>2074140786</v>
      </c>
      <c r="F76" s="304">
        <v>2048302421</v>
      </c>
      <c r="G76" s="304">
        <v>2186026786</v>
      </c>
      <c r="H76" s="304">
        <v>2485580851</v>
      </c>
      <c r="I76" s="304">
        <v>2610979201</v>
      </c>
      <c r="J76" s="304">
        <v>2449952019</v>
      </c>
      <c r="K76" s="304">
        <v>2706095265</v>
      </c>
      <c r="L76" s="304">
        <v>1029982972</v>
      </c>
      <c r="M76" s="304" t="s">
        <v>3419</v>
      </c>
      <c r="N76" s="304" t="s">
        <v>3419</v>
      </c>
      <c r="O76" s="304"/>
      <c r="P76" s="39" t="s">
        <v>1431</v>
      </c>
      <c r="Q76" s="172" t="s">
        <v>3599</v>
      </c>
    </row>
    <row r="77" spans="1:17" s="503" customFormat="1" ht="26.4" customHeight="1" x14ac:dyDescent="0.3">
      <c r="A77" s="172"/>
      <c r="B77" s="175"/>
      <c r="C77" s="173"/>
      <c r="D77" s="102">
        <v>1601073942</v>
      </c>
      <c r="E77" s="304">
        <v>1937456841</v>
      </c>
      <c r="F77" s="304">
        <v>2066754614</v>
      </c>
      <c r="G77" s="304">
        <v>1953314570</v>
      </c>
      <c r="H77" s="304">
        <v>2142700330</v>
      </c>
      <c r="I77" s="304">
        <v>2207298598</v>
      </c>
      <c r="J77" s="304">
        <v>1993603198</v>
      </c>
      <c r="K77" s="304">
        <v>2097995246</v>
      </c>
      <c r="L77" s="304">
        <v>2272077535</v>
      </c>
      <c r="M77" s="304" t="s">
        <v>3416</v>
      </c>
      <c r="N77" s="304">
        <v>2588749893</v>
      </c>
      <c r="O77" s="304" t="s">
        <v>3600</v>
      </c>
      <c r="P77" s="39" t="s">
        <v>1432</v>
      </c>
      <c r="Q77" s="172"/>
    </row>
    <row r="78" spans="1:17" s="503" customFormat="1" ht="26.4" customHeight="1" x14ac:dyDescent="0.3">
      <c r="A78" s="172"/>
      <c r="B78" s="175"/>
      <c r="C78" s="173"/>
      <c r="D78" s="102">
        <v>522500212</v>
      </c>
      <c r="E78" s="304">
        <v>591157023</v>
      </c>
      <c r="F78" s="304">
        <v>594672897</v>
      </c>
      <c r="G78" s="304">
        <v>605848762</v>
      </c>
      <c r="H78" s="304">
        <v>736681611</v>
      </c>
      <c r="I78" s="304">
        <v>673710728</v>
      </c>
      <c r="J78" s="304">
        <v>633114740</v>
      </c>
      <c r="K78" s="304">
        <v>653486593</v>
      </c>
      <c r="L78" s="304">
        <v>668489606</v>
      </c>
      <c r="M78" s="304">
        <v>698886878</v>
      </c>
      <c r="N78" s="304">
        <v>813589826</v>
      </c>
      <c r="O78" s="304">
        <v>421922985</v>
      </c>
      <c r="P78" s="39" t="s">
        <v>1433</v>
      </c>
      <c r="Q78" s="172"/>
    </row>
    <row r="79" spans="1:17" s="503" customFormat="1" ht="26.4" customHeight="1" x14ac:dyDescent="0.3">
      <c r="A79" s="172"/>
      <c r="B79" s="175"/>
      <c r="C79" s="173"/>
      <c r="D79" s="102">
        <v>464888528</v>
      </c>
      <c r="E79" s="304">
        <v>665570391</v>
      </c>
      <c r="F79" s="304">
        <v>639104594</v>
      </c>
      <c r="G79" s="304">
        <v>648812282</v>
      </c>
      <c r="H79" s="304">
        <v>830306779</v>
      </c>
      <c r="I79" s="304">
        <v>763275325</v>
      </c>
      <c r="J79" s="304">
        <v>626297002</v>
      </c>
      <c r="K79" s="304">
        <v>733263072</v>
      </c>
      <c r="L79" s="304">
        <v>763055789</v>
      </c>
      <c r="M79" s="304" t="s">
        <v>3417</v>
      </c>
      <c r="N79" s="304">
        <v>1506251690</v>
      </c>
      <c r="O79" s="304">
        <v>828270165</v>
      </c>
      <c r="P79" s="39" t="s">
        <v>1434</v>
      </c>
      <c r="Q79" s="172"/>
    </row>
    <row r="80" spans="1:17" s="503" customFormat="1" ht="26.4" customHeight="1" x14ac:dyDescent="0.3">
      <c r="A80" s="172"/>
      <c r="B80" s="175"/>
      <c r="C80" s="173"/>
      <c r="D80" s="102">
        <v>11423693328</v>
      </c>
      <c r="E80" s="304">
        <v>13455077645</v>
      </c>
      <c r="F80" s="304">
        <v>14780122481</v>
      </c>
      <c r="G80" s="304">
        <v>16610669157</v>
      </c>
      <c r="H80" s="304">
        <v>17400609198</v>
      </c>
      <c r="I80" s="304">
        <v>18459956573</v>
      </c>
      <c r="J80" s="304">
        <v>19075139996</v>
      </c>
      <c r="K80" s="304">
        <v>21027909289</v>
      </c>
      <c r="L80" s="304">
        <v>22031218557</v>
      </c>
      <c r="M80" s="304" t="s">
        <v>3418</v>
      </c>
      <c r="N80" s="304">
        <v>27217275867</v>
      </c>
      <c r="O80" s="304">
        <v>14038798889</v>
      </c>
      <c r="P80" s="39" t="s">
        <v>1435</v>
      </c>
      <c r="Q80" s="172"/>
    </row>
    <row r="81" spans="1:17" s="503" customFormat="1" ht="26.4" customHeight="1" x14ac:dyDescent="0.3">
      <c r="A81" s="172"/>
      <c r="B81" s="175"/>
      <c r="C81" s="173"/>
      <c r="D81" s="4">
        <v>124560661</v>
      </c>
      <c r="E81" s="48">
        <v>126759545</v>
      </c>
      <c r="F81" s="48">
        <v>145920030</v>
      </c>
      <c r="G81" s="48">
        <v>151366747</v>
      </c>
      <c r="H81" s="48">
        <v>172147056</v>
      </c>
      <c r="I81" s="48">
        <v>182758505</v>
      </c>
      <c r="J81" s="304">
        <v>207443462</v>
      </c>
      <c r="K81" s="304">
        <v>234536661</v>
      </c>
      <c r="L81" s="304">
        <v>243430286</v>
      </c>
      <c r="M81" s="304">
        <v>270773341</v>
      </c>
      <c r="N81" s="304">
        <v>301387928</v>
      </c>
      <c r="O81" s="304" t="s">
        <v>3601</v>
      </c>
      <c r="P81" s="39" t="s">
        <v>1436</v>
      </c>
      <c r="Q81" s="172"/>
    </row>
    <row r="82" spans="1:17" s="503" customFormat="1" ht="26.4" customHeight="1" x14ac:dyDescent="0.3">
      <c r="A82" s="172" t="s">
        <v>898</v>
      </c>
      <c r="B82" s="172" t="s">
        <v>1301</v>
      </c>
      <c r="C82" s="37"/>
      <c r="D82" s="102">
        <v>1973745508</v>
      </c>
      <c r="E82" s="304">
        <v>1320417744</v>
      </c>
      <c r="F82" s="304">
        <v>1061971435</v>
      </c>
      <c r="G82" s="304">
        <v>3888067132</v>
      </c>
      <c r="H82" s="304">
        <v>2039118536</v>
      </c>
      <c r="I82" s="304">
        <v>1672018097</v>
      </c>
      <c r="J82" s="304">
        <v>1537317806</v>
      </c>
      <c r="K82" s="304">
        <v>2020325028</v>
      </c>
      <c r="L82" s="304">
        <v>1678552784</v>
      </c>
      <c r="M82" s="304">
        <v>1527428285</v>
      </c>
      <c r="N82" s="304">
        <v>2157862053</v>
      </c>
      <c r="O82" s="304" t="s">
        <v>3602</v>
      </c>
      <c r="P82" s="39" t="s">
        <v>1437</v>
      </c>
      <c r="Q82" s="172" t="s">
        <v>3599</v>
      </c>
    </row>
    <row r="83" spans="1:17" s="503" customFormat="1" ht="26.4" customHeight="1" x14ac:dyDescent="0.3">
      <c r="A83" s="172"/>
      <c r="B83" s="172"/>
      <c r="C83" s="37"/>
      <c r="D83" s="102">
        <v>1984450039</v>
      </c>
      <c r="E83" s="304">
        <v>1931887452</v>
      </c>
      <c r="F83" s="304">
        <v>2242011160</v>
      </c>
      <c r="G83" s="304">
        <v>3592358910</v>
      </c>
      <c r="H83" s="304">
        <v>2862345768</v>
      </c>
      <c r="I83" s="304">
        <v>2558014127</v>
      </c>
      <c r="J83" s="304">
        <v>2115727089</v>
      </c>
      <c r="K83" s="304">
        <v>2783870006</v>
      </c>
      <c r="L83" s="304">
        <v>2898911459</v>
      </c>
      <c r="M83" s="304">
        <v>2833716553</v>
      </c>
      <c r="N83" s="304">
        <v>2716603486</v>
      </c>
      <c r="O83" s="304" t="s">
        <v>3603</v>
      </c>
      <c r="P83" s="39" t="s">
        <v>1438</v>
      </c>
      <c r="Q83" s="172"/>
    </row>
    <row r="84" spans="1:17" s="503" customFormat="1" ht="26.4" customHeight="1" x14ac:dyDescent="0.3">
      <c r="A84" s="172"/>
      <c r="B84" s="172"/>
      <c r="C84" s="173"/>
      <c r="D84" s="102">
        <v>555055327</v>
      </c>
      <c r="E84" s="304">
        <v>438731498</v>
      </c>
      <c r="F84" s="304">
        <v>310847533</v>
      </c>
      <c r="G84" s="304">
        <v>427219932</v>
      </c>
      <c r="H84" s="304">
        <v>493109960</v>
      </c>
      <c r="I84" s="304">
        <v>408691351</v>
      </c>
      <c r="J84" s="304">
        <v>243892644</v>
      </c>
      <c r="K84" s="304">
        <v>333036324</v>
      </c>
      <c r="L84" s="304">
        <v>580928282</v>
      </c>
      <c r="M84" s="304">
        <v>514840355</v>
      </c>
      <c r="N84" s="304">
        <v>724598400</v>
      </c>
      <c r="O84" s="304" t="s">
        <v>3604</v>
      </c>
      <c r="P84" s="39" t="s">
        <v>1439</v>
      </c>
      <c r="Q84" s="172"/>
    </row>
    <row r="85" spans="1:17" s="503" customFormat="1" ht="26.4" customHeight="1" x14ac:dyDescent="0.3">
      <c r="A85" s="172"/>
      <c r="B85" s="172"/>
      <c r="C85" s="173"/>
      <c r="D85" s="4"/>
      <c r="E85" s="48">
        <v>53406573</v>
      </c>
      <c r="F85" s="48">
        <v>52383478</v>
      </c>
      <c r="G85" s="48">
        <v>55034328</v>
      </c>
      <c r="H85" s="48">
        <v>53452372</v>
      </c>
      <c r="I85" s="48">
        <v>54632863</v>
      </c>
      <c r="J85" s="304">
        <v>50589091</v>
      </c>
      <c r="K85" s="304">
        <v>52726016</v>
      </c>
      <c r="L85" s="304">
        <v>67387714</v>
      </c>
      <c r="M85" s="304">
        <v>68880999</v>
      </c>
      <c r="N85" s="304">
        <v>71534972</v>
      </c>
      <c r="O85" s="304" t="s">
        <v>3605</v>
      </c>
      <c r="P85" s="39" t="s">
        <v>3139</v>
      </c>
      <c r="Q85" s="172"/>
    </row>
    <row r="86" spans="1:17" s="502" customFormat="1" ht="26.4" customHeight="1" x14ac:dyDescent="0.3">
      <c r="A86" s="205" t="s">
        <v>4116</v>
      </c>
      <c r="B86" s="205"/>
      <c r="C86" s="205"/>
      <c r="D86" s="205"/>
      <c r="E86" s="205"/>
      <c r="F86" s="205"/>
      <c r="G86" s="205"/>
      <c r="H86" s="205"/>
      <c r="I86" s="205"/>
      <c r="J86" s="205"/>
      <c r="K86" s="205"/>
      <c r="L86" s="205"/>
      <c r="M86" s="205"/>
      <c r="N86" s="205"/>
      <c r="O86" s="205"/>
      <c r="P86" s="205"/>
      <c r="Q86" s="205"/>
    </row>
    <row r="87" spans="1:17" s="503" customFormat="1" ht="26.4" customHeight="1" x14ac:dyDescent="0.3">
      <c r="A87" s="53" t="s">
        <v>899</v>
      </c>
      <c r="B87" s="39" t="s">
        <v>1077</v>
      </c>
      <c r="C87" s="37"/>
      <c r="D87" s="103">
        <v>31439680746</v>
      </c>
      <c r="E87" s="89">
        <v>30465447013</v>
      </c>
      <c r="F87" s="89">
        <v>26941531198</v>
      </c>
      <c r="G87" s="89">
        <v>28304949839</v>
      </c>
      <c r="H87" s="89">
        <v>32262418971</v>
      </c>
      <c r="I87" s="89">
        <v>31743300218</v>
      </c>
      <c r="J87" s="304">
        <v>28318933444</v>
      </c>
      <c r="K87" s="304">
        <v>38785491651</v>
      </c>
      <c r="L87" s="304">
        <v>46584930476</v>
      </c>
      <c r="M87" s="304">
        <v>49597382600</v>
      </c>
      <c r="N87" s="304">
        <v>57728678660</v>
      </c>
      <c r="O87" s="304">
        <v>25131186683</v>
      </c>
      <c r="P87" s="319" t="s">
        <v>1</v>
      </c>
      <c r="Q87" s="39" t="s">
        <v>3599</v>
      </c>
    </row>
    <row r="88" spans="1:17" s="503" customFormat="1" ht="26.4" customHeight="1" x14ac:dyDescent="0.3">
      <c r="A88" s="53" t="s">
        <v>900</v>
      </c>
      <c r="B88" s="39" t="s">
        <v>110</v>
      </c>
      <c r="C88" s="37"/>
      <c r="D88" s="7" t="s">
        <v>90</v>
      </c>
      <c r="E88" s="89">
        <v>39068549753</v>
      </c>
      <c r="F88" s="89">
        <v>39842078505</v>
      </c>
      <c r="G88" s="89">
        <v>42260532200</v>
      </c>
      <c r="H88" s="89">
        <v>49334228183</v>
      </c>
      <c r="I88" s="89">
        <v>48849915450</v>
      </c>
      <c r="J88" s="304">
        <v>45744985819</v>
      </c>
      <c r="K88" s="304">
        <v>56100232509</v>
      </c>
      <c r="L88" s="304">
        <v>65005077721</v>
      </c>
      <c r="M88" s="304">
        <v>65777479521</v>
      </c>
      <c r="N88" s="304">
        <v>70003515927</v>
      </c>
      <c r="O88" s="36">
        <v>65993387162</v>
      </c>
      <c r="P88" s="37" t="s">
        <v>1</v>
      </c>
      <c r="Q88" s="39" t="s">
        <v>3606</v>
      </c>
    </row>
    <row r="89" spans="1:17" s="503" customFormat="1" ht="26.4" customHeight="1" x14ac:dyDescent="0.3">
      <c r="A89" s="53" t="s">
        <v>901</v>
      </c>
      <c r="B89" s="39" t="s">
        <v>68</v>
      </c>
      <c r="C89" s="37"/>
      <c r="D89" s="7" t="s">
        <v>90</v>
      </c>
      <c r="E89" s="36"/>
      <c r="F89" s="36"/>
      <c r="G89" s="43"/>
      <c r="H89" s="47"/>
      <c r="I89" s="47"/>
      <c r="J89" s="47"/>
      <c r="K89" s="36"/>
      <c r="L89" s="36"/>
      <c r="M89" s="36"/>
      <c r="N89" s="36"/>
      <c r="O89" s="36"/>
      <c r="P89" s="319" t="s">
        <v>102</v>
      </c>
      <c r="Q89" s="39" t="s">
        <v>3610</v>
      </c>
    </row>
    <row r="90" spans="1:17" s="503" customFormat="1" ht="26.4" customHeight="1" x14ac:dyDescent="0.3">
      <c r="A90" s="53" t="s">
        <v>902</v>
      </c>
      <c r="B90" s="39" t="s">
        <v>3211</v>
      </c>
      <c r="C90" s="37"/>
      <c r="D90" s="104">
        <v>31439680746</v>
      </c>
      <c r="E90" s="89">
        <v>30465447013</v>
      </c>
      <c r="F90" s="89">
        <v>26941531198</v>
      </c>
      <c r="G90" s="89">
        <v>28304949839</v>
      </c>
      <c r="H90" s="89">
        <v>32262418971</v>
      </c>
      <c r="I90" s="89">
        <v>31743300218</v>
      </c>
      <c r="J90" s="304">
        <v>28318933444</v>
      </c>
      <c r="K90" s="304">
        <v>38785491651</v>
      </c>
      <c r="L90" s="304">
        <v>46582021080</v>
      </c>
      <c r="M90" s="304" t="s">
        <v>3420</v>
      </c>
      <c r="N90" s="304">
        <v>57728678660</v>
      </c>
      <c r="O90" s="304">
        <v>25131186683</v>
      </c>
      <c r="P90" s="319" t="s">
        <v>1</v>
      </c>
      <c r="Q90" s="39" t="s">
        <v>3611</v>
      </c>
    </row>
    <row r="91" spans="1:17" s="502" customFormat="1" ht="26.4" customHeight="1" x14ac:dyDescent="0.3">
      <c r="A91" s="198" t="s">
        <v>4117</v>
      </c>
      <c r="B91" s="198"/>
      <c r="C91" s="198"/>
      <c r="D91" s="198"/>
      <c r="E91" s="198"/>
      <c r="F91" s="198"/>
      <c r="G91" s="198"/>
      <c r="H91" s="198"/>
      <c r="I91" s="198"/>
      <c r="J91" s="198"/>
      <c r="K91" s="198"/>
      <c r="L91" s="198"/>
      <c r="M91" s="198"/>
      <c r="N91" s="198"/>
      <c r="O91" s="198"/>
      <c r="P91" s="198"/>
      <c r="Q91" s="198"/>
    </row>
    <row r="92" spans="1:17" s="503" customFormat="1" ht="26.4" customHeight="1" x14ac:dyDescent="0.3">
      <c r="A92" s="172" t="s">
        <v>903</v>
      </c>
      <c r="B92" s="172" t="s">
        <v>1227</v>
      </c>
      <c r="C92" s="173"/>
      <c r="D92" s="105">
        <v>97232351106</v>
      </c>
      <c r="E92" s="304">
        <v>104694885301</v>
      </c>
      <c r="F92" s="304">
        <v>109690918555</v>
      </c>
      <c r="G92" s="304">
        <v>121678722950</v>
      </c>
      <c r="H92" s="304">
        <v>127169548797</v>
      </c>
      <c r="I92" s="304">
        <v>129620081383</v>
      </c>
      <c r="J92" s="304">
        <v>154256852381</v>
      </c>
      <c r="K92" s="304">
        <v>160112740757</v>
      </c>
      <c r="L92" s="304">
        <v>163574706957</v>
      </c>
      <c r="M92" s="304">
        <v>173469566748</v>
      </c>
      <c r="N92" s="89">
        <v>182079267168</v>
      </c>
      <c r="O92" s="89">
        <v>91618708708</v>
      </c>
      <c r="P92" s="319" t="s">
        <v>1223</v>
      </c>
      <c r="Q92" s="172" t="s">
        <v>3599</v>
      </c>
    </row>
    <row r="93" spans="1:17" s="503" customFormat="1" ht="26.4" customHeight="1" x14ac:dyDescent="0.3">
      <c r="A93" s="172"/>
      <c r="B93" s="172"/>
      <c r="C93" s="173"/>
      <c r="D93" s="105">
        <v>13268533201</v>
      </c>
      <c r="E93" s="304">
        <v>13226681090</v>
      </c>
      <c r="F93" s="304">
        <v>13412248334</v>
      </c>
      <c r="G93" s="304">
        <v>14276511120</v>
      </c>
      <c r="H93" s="304">
        <v>14457235409</v>
      </c>
      <c r="I93" s="304">
        <v>16303505995</v>
      </c>
      <c r="J93" s="304">
        <v>15873388135</v>
      </c>
      <c r="K93" s="304">
        <v>17413741485</v>
      </c>
      <c r="L93" s="304">
        <v>18396189000</v>
      </c>
      <c r="M93" s="304">
        <v>17230526232</v>
      </c>
      <c r="N93" s="89">
        <v>16400373289</v>
      </c>
      <c r="O93" s="89">
        <v>8083214936</v>
      </c>
      <c r="P93" s="319" t="s">
        <v>111</v>
      </c>
      <c r="Q93" s="172"/>
    </row>
    <row r="94" spans="1:17" s="503" customFormat="1" ht="26.4" customHeight="1" x14ac:dyDescent="0.3">
      <c r="A94" s="172"/>
      <c r="B94" s="172"/>
      <c r="C94" s="173"/>
      <c r="D94" s="105">
        <v>9361313375</v>
      </c>
      <c r="E94" s="304">
        <v>10108379837</v>
      </c>
      <c r="F94" s="304">
        <v>10840725418</v>
      </c>
      <c r="G94" s="304">
        <v>11369513710</v>
      </c>
      <c r="H94" s="304">
        <v>12402863008</v>
      </c>
      <c r="I94" s="304">
        <v>13248985838</v>
      </c>
      <c r="J94" s="304">
        <v>12755319952</v>
      </c>
      <c r="K94" s="304">
        <v>14837369998</v>
      </c>
      <c r="L94" s="304">
        <v>21484238371</v>
      </c>
      <c r="M94" s="304">
        <v>21062341130</v>
      </c>
      <c r="N94" s="89">
        <v>26064587461</v>
      </c>
      <c r="O94" s="304">
        <v>13362174060</v>
      </c>
      <c r="P94" s="319" t="s">
        <v>112</v>
      </c>
      <c r="Q94" s="172"/>
    </row>
    <row r="95" spans="1:17" s="503" customFormat="1" ht="26.4" customHeight="1" x14ac:dyDescent="0.3">
      <c r="A95" s="172"/>
      <c r="B95" s="172"/>
      <c r="C95" s="173"/>
      <c r="D95" s="105">
        <f>+D92-D93-D94</f>
        <v>74602504530</v>
      </c>
      <c r="E95" s="304">
        <f>+E92-E93-E94</f>
        <v>81359824374</v>
      </c>
      <c r="F95" s="304">
        <f>+F92-F93-F94</f>
        <v>85437944803</v>
      </c>
      <c r="G95" s="304">
        <f>+G92-G93-G94</f>
        <v>96032698120</v>
      </c>
      <c r="H95" s="304">
        <f>H92-H93-H94</f>
        <v>100309450380</v>
      </c>
      <c r="I95" s="304">
        <f>+I92-I93-I94</f>
        <v>100067589550</v>
      </c>
      <c r="J95" s="304">
        <f>J92-J93-J94</f>
        <v>125628144294</v>
      </c>
      <c r="K95" s="304">
        <f>K92-K93-K94</f>
        <v>127861629274</v>
      </c>
      <c r="L95" s="304">
        <f>L92-L93-L94</f>
        <v>123694279586</v>
      </c>
      <c r="M95" s="304">
        <f>M92-M93-M94</f>
        <v>135176699386</v>
      </c>
      <c r="N95" s="89">
        <f>N92-N93-N94</f>
        <v>139614306418</v>
      </c>
      <c r="O95" s="304">
        <v>70173319712</v>
      </c>
      <c r="P95" s="319" t="s">
        <v>1224</v>
      </c>
      <c r="Q95" s="172"/>
    </row>
    <row r="96" spans="1:17" s="503" customFormat="1" ht="26.4" customHeight="1" x14ac:dyDescent="0.3">
      <c r="A96" s="172"/>
      <c r="B96" s="172"/>
      <c r="C96" s="173"/>
      <c r="D96" s="105">
        <f t="shared" ref="D96:K96" si="1">D95/D99</f>
        <v>2518.9580524502394</v>
      </c>
      <c r="E96" s="304">
        <f t="shared" si="1"/>
        <v>2715.207231530886</v>
      </c>
      <c r="F96" s="304">
        <f t="shared" si="1"/>
        <v>2808.349584658969</v>
      </c>
      <c r="G96" s="304">
        <f t="shared" si="1"/>
        <v>3100.4301324801791</v>
      </c>
      <c r="H96" s="304">
        <f t="shared" si="1"/>
        <v>3178.158456986268</v>
      </c>
      <c r="I96" s="304">
        <f t="shared" si="1"/>
        <v>3114.3239805921935</v>
      </c>
      <c r="J96" s="304">
        <f t="shared" si="1"/>
        <v>3850.5592019579017</v>
      </c>
      <c r="K96" s="304">
        <f t="shared" si="1"/>
        <v>3870.4541442694153</v>
      </c>
      <c r="L96" s="304">
        <f>L95/L99</f>
        <v>3703.787709371747</v>
      </c>
      <c r="M96" s="304">
        <f>M95/M99</f>
        <v>4008.1042711933319</v>
      </c>
      <c r="N96" s="304">
        <f>N95/N99</f>
        <v>4101.6637862873749</v>
      </c>
      <c r="O96" s="304">
        <f>O95/O99</f>
        <v>2042.8768922864128</v>
      </c>
      <c r="P96" s="319" t="s">
        <v>1225</v>
      </c>
      <c r="Q96" s="172"/>
    </row>
    <row r="97" spans="1:17" s="503" customFormat="1" ht="26.4" customHeight="1" x14ac:dyDescent="0.3">
      <c r="A97" s="172"/>
      <c r="B97" s="172"/>
      <c r="C97" s="173"/>
      <c r="D97" s="105">
        <f>D87/D99</f>
        <v>1061.562711339732</v>
      </c>
      <c r="E97" s="304">
        <f t="shared" ref="E97:I97" si="2">E87/E99</f>
        <v>1016.718050683911</v>
      </c>
      <c r="F97" s="304">
        <f t="shared" si="2"/>
        <v>885.56949870970254</v>
      </c>
      <c r="G97" s="304">
        <f t="shared" si="2"/>
        <v>913.8295715644274</v>
      </c>
      <c r="H97" s="304">
        <f t="shared" si="2"/>
        <v>1022.1876334391881</v>
      </c>
      <c r="I97" s="304">
        <f t="shared" si="2"/>
        <v>987.9214792383774</v>
      </c>
      <c r="J97" s="304">
        <f t="shared" ref="J97:O97" si="3">J87/J99</f>
        <v>867.98806410161626</v>
      </c>
      <c r="K97" s="304">
        <f t="shared" si="3"/>
        <v>1174.0618960552019</v>
      </c>
      <c r="L97" s="304">
        <f t="shared" si="3"/>
        <v>1394.8963001072741</v>
      </c>
      <c r="M97" s="304">
        <f t="shared" si="3"/>
        <v>1470.6046377964626</v>
      </c>
      <c r="N97" s="304">
        <f t="shared" si="3"/>
        <v>1695.9840059730086</v>
      </c>
      <c r="O97" s="304">
        <f t="shared" si="3"/>
        <v>731.61595833205729</v>
      </c>
      <c r="P97" s="319" t="s">
        <v>1226</v>
      </c>
      <c r="Q97" s="172"/>
    </row>
    <row r="98" spans="1:17" s="503" customFormat="1" ht="26.4" customHeight="1" x14ac:dyDescent="0.3">
      <c r="A98" s="172" t="s">
        <v>904</v>
      </c>
      <c r="B98" s="172" t="s">
        <v>1182</v>
      </c>
      <c r="C98" s="173"/>
      <c r="D98" s="105">
        <v>32228</v>
      </c>
      <c r="E98" s="304">
        <v>31760</v>
      </c>
      <c r="F98" s="304">
        <v>27128</v>
      </c>
      <c r="G98" s="304">
        <v>29494</v>
      </c>
      <c r="H98" s="304"/>
      <c r="I98" s="304"/>
      <c r="J98" s="304"/>
      <c r="K98" s="304"/>
      <c r="L98" s="304"/>
      <c r="M98" s="304"/>
      <c r="N98" s="304"/>
      <c r="O98" s="304"/>
      <c r="P98" s="319" t="s">
        <v>1183</v>
      </c>
      <c r="Q98" s="172" t="s">
        <v>3470</v>
      </c>
    </row>
    <row r="99" spans="1:17" s="503" customFormat="1" ht="26.4" customHeight="1" x14ac:dyDescent="0.3">
      <c r="A99" s="172"/>
      <c r="B99" s="172"/>
      <c r="C99" s="173"/>
      <c r="D99" s="105">
        <v>29616414</v>
      </c>
      <c r="E99" s="304">
        <v>29964499</v>
      </c>
      <c r="F99" s="304">
        <v>30422831</v>
      </c>
      <c r="G99" s="304">
        <v>30973992</v>
      </c>
      <c r="H99" s="304">
        <v>31562130</v>
      </c>
      <c r="I99" s="304">
        <v>32131400</v>
      </c>
      <c r="J99" s="304">
        <v>32625948</v>
      </c>
      <c r="K99" s="304">
        <v>33035304</v>
      </c>
      <c r="L99" s="304">
        <v>33396698</v>
      </c>
      <c r="M99" s="304">
        <v>33725844</v>
      </c>
      <c r="N99" s="304">
        <v>34038457</v>
      </c>
      <c r="O99" s="89">
        <v>34350244</v>
      </c>
      <c r="P99" s="319" t="s">
        <v>1440</v>
      </c>
      <c r="Q99" s="172"/>
    </row>
    <row r="100" spans="1:17" s="503" customFormat="1" ht="26.4" customHeight="1" x14ac:dyDescent="0.3">
      <c r="A100" s="172"/>
      <c r="B100" s="172"/>
      <c r="C100" s="173"/>
      <c r="D100" s="7">
        <v>8281.4709999999995</v>
      </c>
      <c r="E100" s="36">
        <v>8350.32</v>
      </c>
      <c r="F100" s="36">
        <v>8416.1190000000006</v>
      </c>
      <c r="G100" s="36">
        <v>8480.0540000000001</v>
      </c>
      <c r="H100" s="36">
        <v>8541.6509999999998</v>
      </c>
      <c r="I100" s="36">
        <v>8600.4410000000007</v>
      </c>
      <c r="J100" s="304">
        <v>8656</v>
      </c>
      <c r="K100" s="304"/>
      <c r="L100" s="304"/>
      <c r="M100" s="304"/>
      <c r="N100" s="304"/>
      <c r="O100" s="304"/>
      <c r="P100" s="319" t="s">
        <v>1441</v>
      </c>
      <c r="Q100" s="172"/>
    </row>
    <row r="101" spans="1:17" s="502" customFormat="1" ht="26.4" customHeight="1" x14ac:dyDescent="0.3">
      <c r="A101" s="200" t="s">
        <v>326</v>
      </c>
      <c r="B101" s="200"/>
      <c r="C101" s="200"/>
      <c r="D101" s="200"/>
      <c r="E101" s="200"/>
      <c r="F101" s="200"/>
      <c r="G101" s="200"/>
      <c r="H101" s="200"/>
      <c r="I101" s="200"/>
      <c r="J101" s="200"/>
      <c r="K101" s="200"/>
      <c r="L101" s="200"/>
      <c r="M101" s="200"/>
      <c r="N101" s="200"/>
      <c r="O101" s="200"/>
      <c r="P101" s="200"/>
      <c r="Q101" s="200"/>
    </row>
    <row r="102" spans="1:17" s="502" customFormat="1" ht="26.4" customHeight="1" x14ac:dyDescent="0.3">
      <c r="A102" s="198" t="s">
        <v>4118</v>
      </c>
      <c r="B102" s="198"/>
      <c r="C102" s="198"/>
      <c r="D102" s="198"/>
      <c r="E102" s="198"/>
      <c r="F102" s="198"/>
      <c r="G102" s="198"/>
      <c r="H102" s="198"/>
      <c r="I102" s="198"/>
      <c r="J102" s="198"/>
      <c r="K102" s="198"/>
      <c r="L102" s="198"/>
      <c r="M102" s="198"/>
      <c r="N102" s="198"/>
      <c r="O102" s="198"/>
      <c r="P102" s="198"/>
      <c r="Q102" s="198"/>
    </row>
    <row r="103" spans="1:17" s="503" customFormat="1" ht="26.4" customHeight="1" x14ac:dyDescent="0.3">
      <c r="A103" s="53" t="s">
        <v>905</v>
      </c>
      <c r="B103" s="39" t="s">
        <v>91</v>
      </c>
      <c r="C103" s="173"/>
      <c r="D103" s="6">
        <v>16.7</v>
      </c>
      <c r="E103" s="38">
        <v>15</v>
      </c>
      <c r="F103" s="38">
        <v>13.8</v>
      </c>
      <c r="G103" s="38">
        <v>13.2</v>
      </c>
      <c r="H103" s="38">
        <v>14.3</v>
      </c>
      <c r="I103" s="38">
        <v>14.4</v>
      </c>
      <c r="J103" s="38">
        <v>13.1</v>
      </c>
      <c r="K103" s="38">
        <v>16</v>
      </c>
      <c r="L103" s="38">
        <v>16.8</v>
      </c>
      <c r="M103" s="38">
        <v>14.7</v>
      </c>
      <c r="N103" s="38">
        <v>14.4</v>
      </c>
      <c r="O103" s="38"/>
      <c r="P103" s="319" t="s">
        <v>22</v>
      </c>
      <c r="Q103" s="39" t="s">
        <v>3596</v>
      </c>
    </row>
    <row r="104" spans="1:17" s="503" customFormat="1" ht="26.4" customHeight="1" x14ac:dyDescent="0.3">
      <c r="A104" s="53" t="s">
        <v>906</v>
      </c>
      <c r="B104" s="39" t="s">
        <v>1078</v>
      </c>
      <c r="C104" s="173"/>
      <c r="D104" s="5" t="s">
        <v>1341</v>
      </c>
      <c r="E104" s="37" t="s">
        <v>1342</v>
      </c>
      <c r="F104" s="37" t="s">
        <v>1343</v>
      </c>
      <c r="G104" s="37" t="s">
        <v>1344</v>
      </c>
      <c r="H104" s="37" t="s">
        <v>1571</v>
      </c>
      <c r="I104" s="37" t="s">
        <v>3332</v>
      </c>
      <c r="J104" s="37" t="s">
        <v>3212</v>
      </c>
      <c r="K104" s="40" t="s">
        <v>3265</v>
      </c>
      <c r="L104" s="70" t="s">
        <v>3394</v>
      </c>
      <c r="M104" s="70" t="s">
        <v>3393</v>
      </c>
      <c r="N104" s="70" t="s">
        <v>3597</v>
      </c>
      <c r="O104" s="70"/>
      <c r="P104" s="319" t="s">
        <v>1199</v>
      </c>
      <c r="Q104" s="37" t="s">
        <v>3596</v>
      </c>
    </row>
    <row r="105" spans="1:17" s="503" customFormat="1" ht="26.4" customHeight="1" x14ac:dyDescent="0.3">
      <c r="A105" s="172" t="s">
        <v>907</v>
      </c>
      <c r="B105" s="172" t="s">
        <v>1198</v>
      </c>
      <c r="C105" s="173"/>
      <c r="D105" s="5" t="s">
        <v>1345</v>
      </c>
      <c r="E105" s="82" t="s">
        <v>1346</v>
      </c>
      <c r="F105" s="82" t="s">
        <v>1347</v>
      </c>
      <c r="G105" s="82" t="s">
        <v>1348</v>
      </c>
      <c r="H105" s="82" t="s">
        <v>3214</v>
      </c>
      <c r="I105" s="82" t="s">
        <v>3213</v>
      </c>
      <c r="J105" s="82" t="s">
        <v>3215</v>
      </c>
      <c r="K105" s="40" t="s">
        <v>3270</v>
      </c>
      <c r="L105" s="417" t="s">
        <v>3395</v>
      </c>
      <c r="M105" s="417" t="s">
        <v>3396</v>
      </c>
      <c r="N105" s="418" t="s">
        <v>3556</v>
      </c>
      <c r="O105" s="418" t="s">
        <v>3557</v>
      </c>
      <c r="P105" s="37" t="s">
        <v>1</v>
      </c>
      <c r="Q105" s="172" t="s">
        <v>3555</v>
      </c>
    </row>
    <row r="106" spans="1:17" s="503" customFormat="1" ht="26.4" customHeight="1" x14ac:dyDescent="0.3">
      <c r="A106" s="172"/>
      <c r="B106" s="172"/>
      <c r="C106" s="173"/>
      <c r="D106" s="5" t="s">
        <v>1349</v>
      </c>
      <c r="E106" s="82" t="s">
        <v>1350</v>
      </c>
      <c r="F106" s="82" t="s">
        <v>1351</v>
      </c>
      <c r="G106" s="82" t="s">
        <v>1352</v>
      </c>
      <c r="H106" s="82" t="s">
        <v>1572</v>
      </c>
      <c r="I106" s="82" t="s">
        <v>3216</v>
      </c>
      <c r="J106" s="82" t="s">
        <v>3217</v>
      </c>
      <c r="K106" s="40" t="s">
        <v>3266</v>
      </c>
      <c r="L106" s="417" t="s">
        <v>3397</v>
      </c>
      <c r="M106" s="417" t="s">
        <v>3398</v>
      </c>
      <c r="N106" s="419" t="s">
        <v>3558</v>
      </c>
      <c r="O106" s="419" t="s">
        <v>3559</v>
      </c>
      <c r="P106" s="37" t="s">
        <v>93</v>
      </c>
      <c r="Q106" s="172"/>
    </row>
    <row r="107" spans="1:17" s="503" customFormat="1" ht="26.4" customHeight="1" x14ac:dyDescent="0.3">
      <c r="A107" s="172"/>
      <c r="B107" s="172"/>
      <c r="C107" s="173"/>
      <c r="D107" s="5" t="s">
        <v>1353</v>
      </c>
      <c r="E107" s="37" t="s">
        <v>1354</v>
      </c>
      <c r="F107" s="37" t="s">
        <v>1355</v>
      </c>
      <c r="G107" s="37" t="s">
        <v>1356</v>
      </c>
      <c r="H107" s="37" t="s">
        <v>1573</v>
      </c>
      <c r="I107" s="37" t="s">
        <v>3218</v>
      </c>
      <c r="J107" s="37" t="s">
        <v>3219</v>
      </c>
      <c r="K107" s="40" t="s">
        <v>3267</v>
      </c>
      <c r="L107" s="417" t="s">
        <v>3399</v>
      </c>
      <c r="M107" s="417" t="s">
        <v>3400</v>
      </c>
      <c r="N107" s="419" t="s">
        <v>3560</v>
      </c>
      <c r="O107" s="419" t="s">
        <v>3561</v>
      </c>
      <c r="P107" s="37" t="s">
        <v>26</v>
      </c>
      <c r="Q107" s="172"/>
    </row>
    <row r="108" spans="1:17" s="503" customFormat="1" ht="26.4" customHeight="1" x14ac:dyDescent="0.3">
      <c r="A108" s="172"/>
      <c r="B108" s="172"/>
      <c r="C108" s="173"/>
      <c r="D108" s="5" t="s">
        <v>1357</v>
      </c>
      <c r="E108" s="37" t="s">
        <v>1358</v>
      </c>
      <c r="F108" s="37" t="s">
        <v>1359</v>
      </c>
      <c r="G108" s="37" t="s">
        <v>1360</v>
      </c>
      <c r="H108" s="37" t="s">
        <v>1574</v>
      </c>
      <c r="I108" s="37" t="s">
        <v>3220</v>
      </c>
      <c r="J108" s="37" t="s">
        <v>3221</v>
      </c>
      <c r="K108" s="40" t="s">
        <v>3268</v>
      </c>
      <c r="L108" s="417" t="s">
        <v>3401</v>
      </c>
      <c r="M108" s="417" t="s">
        <v>3402</v>
      </c>
      <c r="N108" s="419" t="s">
        <v>3562</v>
      </c>
      <c r="O108" s="419" t="s">
        <v>3563</v>
      </c>
      <c r="P108" s="37" t="s">
        <v>92</v>
      </c>
      <c r="Q108" s="172"/>
    </row>
    <row r="109" spans="1:17" s="503" customFormat="1" ht="26.4" customHeight="1" x14ac:dyDescent="0.3">
      <c r="A109" s="172"/>
      <c r="B109" s="172"/>
      <c r="C109" s="173"/>
      <c r="D109" s="5" t="s">
        <v>1361</v>
      </c>
      <c r="E109" s="37" t="s">
        <v>1362</v>
      </c>
      <c r="F109" s="37" t="s">
        <v>1363</v>
      </c>
      <c r="G109" s="37" t="s">
        <v>1364</v>
      </c>
      <c r="H109" s="37" t="s">
        <v>1575</v>
      </c>
      <c r="I109" s="37" t="s">
        <v>3222</v>
      </c>
      <c r="J109" s="37" t="s">
        <v>3223</v>
      </c>
      <c r="K109" s="40" t="s">
        <v>3269</v>
      </c>
      <c r="L109" s="417" t="s">
        <v>3403</v>
      </c>
      <c r="M109" s="417" t="s">
        <v>3404</v>
      </c>
      <c r="N109" s="419" t="s">
        <v>3565</v>
      </c>
      <c r="O109" s="419" t="s">
        <v>3564</v>
      </c>
      <c r="P109" s="37" t="s">
        <v>94</v>
      </c>
      <c r="Q109" s="172"/>
    </row>
    <row r="110" spans="1:17" s="502" customFormat="1" ht="26.4" customHeight="1" x14ac:dyDescent="0.3">
      <c r="A110" s="198" t="s">
        <v>4119</v>
      </c>
      <c r="B110" s="198"/>
      <c r="C110" s="198"/>
      <c r="D110" s="198"/>
      <c r="E110" s="198"/>
      <c r="F110" s="198"/>
      <c r="G110" s="198"/>
      <c r="H110" s="198"/>
      <c r="I110" s="198"/>
      <c r="J110" s="198"/>
      <c r="K110" s="198"/>
      <c r="L110" s="198"/>
      <c r="M110" s="198"/>
      <c r="N110" s="198"/>
      <c r="O110" s="198"/>
      <c r="P110" s="198"/>
      <c r="Q110" s="198"/>
    </row>
    <row r="111" spans="1:17" s="503" customFormat="1" ht="26.4" customHeight="1" x14ac:dyDescent="0.3">
      <c r="A111" s="172" t="s">
        <v>908</v>
      </c>
      <c r="B111" s="172" t="s">
        <v>1200</v>
      </c>
      <c r="C111" s="173"/>
      <c r="D111" s="5" t="s">
        <v>1365</v>
      </c>
      <c r="E111" s="82" t="s">
        <v>1366</v>
      </c>
      <c r="F111" s="82" t="s">
        <v>1367</v>
      </c>
      <c r="G111" s="82" t="s">
        <v>1368</v>
      </c>
      <c r="H111" s="82" t="s">
        <v>1576</v>
      </c>
      <c r="I111" s="84">
        <v>11256.44504336</v>
      </c>
      <c r="J111" s="84">
        <v>10774</v>
      </c>
      <c r="K111" s="84">
        <v>12176.42015321</v>
      </c>
      <c r="L111" s="84">
        <v>13361.70709666</v>
      </c>
      <c r="M111" s="82"/>
      <c r="N111" s="82"/>
      <c r="O111" s="82"/>
      <c r="P111" s="319" t="s">
        <v>27</v>
      </c>
      <c r="Q111" s="172" t="s">
        <v>3458</v>
      </c>
    </row>
    <row r="112" spans="1:17" s="503" customFormat="1" ht="26.4" customHeight="1" x14ac:dyDescent="0.3">
      <c r="A112" s="172"/>
      <c r="B112" s="172"/>
      <c r="C112" s="173"/>
      <c r="D112" s="5" t="s">
        <v>1369</v>
      </c>
      <c r="E112" s="82" t="s">
        <v>1370</v>
      </c>
      <c r="F112" s="82" t="s">
        <v>1371</v>
      </c>
      <c r="G112" s="82" t="s">
        <v>1372</v>
      </c>
      <c r="H112" s="82" t="s">
        <v>1577</v>
      </c>
      <c r="I112" s="84">
        <v>4073.6916779099997</v>
      </c>
      <c r="J112" s="84">
        <v>3754</v>
      </c>
      <c r="K112" s="84">
        <v>4066.86494533</v>
      </c>
      <c r="L112" s="84">
        <v>4207.8687970300007</v>
      </c>
      <c r="M112" s="82"/>
      <c r="N112" s="82"/>
      <c r="O112" s="82"/>
      <c r="P112" s="319" t="s">
        <v>28</v>
      </c>
      <c r="Q112" s="172"/>
    </row>
    <row r="113" spans="1:17" s="503" customFormat="1" ht="26.4" customHeight="1" x14ac:dyDescent="0.3">
      <c r="A113" s="53" t="s">
        <v>909</v>
      </c>
      <c r="B113" s="39" t="s">
        <v>1201</v>
      </c>
      <c r="C113" s="37"/>
      <c r="D113" s="5" t="s">
        <v>1373</v>
      </c>
      <c r="E113" s="82" t="s">
        <v>1374</v>
      </c>
      <c r="F113" s="82" t="s">
        <v>1375</v>
      </c>
      <c r="G113" s="82" t="s">
        <v>1376</v>
      </c>
      <c r="H113" s="82" t="s">
        <v>1578</v>
      </c>
      <c r="I113" s="84">
        <v>1515</v>
      </c>
      <c r="J113" s="84">
        <v>1224</v>
      </c>
      <c r="K113" s="84">
        <v>3782.6434786300001</v>
      </c>
      <c r="L113" s="84">
        <v>2387.0672309499178</v>
      </c>
      <c r="M113" s="82"/>
      <c r="N113" s="82"/>
      <c r="O113" s="82"/>
      <c r="P113" s="319" t="s">
        <v>1</v>
      </c>
      <c r="Q113" s="37" t="s">
        <v>3459</v>
      </c>
    </row>
    <row r="114" spans="1:17" s="501" customFormat="1" ht="26.4" customHeight="1" x14ac:dyDescent="0.3">
      <c r="A114" s="199" t="s">
        <v>87</v>
      </c>
      <c r="B114" s="199"/>
      <c r="C114" s="199"/>
      <c r="D114" s="199"/>
      <c r="E114" s="199"/>
      <c r="F114" s="199"/>
      <c r="G114" s="199"/>
      <c r="H114" s="199"/>
      <c r="I114" s="199"/>
      <c r="J114" s="199"/>
      <c r="K114" s="199"/>
      <c r="L114" s="199"/>
      <c r="M114" s="199"/>
      <c r="N114" s="199"/>
      <c r="O114" s="199"/>
      <c r="P114" s="199"/>
      <c r="Q114" s="199"/>
    </row>
    <row r="115" spans="1:17" s="502" customFormat="1" ht="26.4" customHeight="1" x14ac:dyDescent="0.3">
      <c r="A115" s="200" t="s">
        <v>1311</v>
      </c>
      <c r="B115" s="200"/>
      <c r="C115" s="200"/>
      <c r="D115" s="200"/>
      <c r="E115" s="200"/>
      <c r="F115" s="200"/>
      <c r="G115" s="200"/>
      <c r="H115" s="200"/>
      <c r="I115" s="200"/>
      <c r="J115" s="200"/>
      <c r="K115" s="200"/>
      <c r="L115" s="200"/>
      <c r="M115" s="200"/>
      <c r="N115" s="200"/>
      <c r="O115" s="200"/>
      <c r="P115" s="200"/>
      <c r="Q115" s="200"/>
    </row>
    <row r="116" spans="1:17" s="502" customFormat="1" ht="26.4" customHeight="1" x14ac:dyDescent="0.3">
      <c r="A116" s="198" t="s">
        <v>4120</v>
      </c>
      <c r="B116" s="198"/>
      <c r="C116" s="198"/>
      <c r="D116" s="198"/>
      <c r="E116" s="198"/>
      <c r="F116" s="198"/>
      <c r="G116" s="198"/>
      <c r="H116" s="198"/>
      <c r="I116" s="198"/>
      <c r="J116" s="198"/>
      <c r="K116" s="198"/>
      <c r="L116" s="198"/>
      <c r="M116" s="198"/>
      <c r="N116" s="198"/>
      <c r="O116" s="198"/>
      <c r="P116" s="198"/>
      <c r="Q116" s="198"/>
    </row>
    <row r="117" spans="1:17" s="503" customFormat="1" ht="26.4" customHeight="1" x14ac:dyDescent="0.3">
      <c r="A117" s="39" t="s">
        <v>910</v>
      </c>
      <c r="B117" s="39" t="s">
        <v>69</v>
      </c>
      <c r="C117" s="37"/>
      <c r="D117" s="2">
        <v>1.9E-2</v>
      </c>
      <c r="E117" s="40">
        <v>1.7999999999999999E-2</v>
      </c>
      <c r="F117" s="40">
        <v>1.7999999999999999E-2</v>
      </c>
      <c r="G117" s="40">
        <v>1.9E-2</v>
      </c>
      <c r="H117" s="40">
        <v>1.6E-2</v>
      </c>
      <c r="I117" s="40">
        <v>2.1000000000000001E-2</v>
      </c>
      <c r="J117" s="40">
        <v>-0.13</v>
      </c>
      <c r="K117" s="40">
        <v>0.14899999999999999</v>
      </c>
      <c r="L117" s="38">
        <v>3.8</v>
      </c>
      <c r="M117" s="38">
        <v>-0.9</v>
      </c>
      <c r="N117" s="38">
        <v>0.6</v>
      </c>
      <c r="O117" s="38"/>
      <c r="P117" s="319" t="s">
        <v>1</v>
      </c>
      <c r="Q117" s="39" t="s">
        <v>3577</v>
      </c>
    </row>
    <row r="118" spans="1:17" s="503" customFormat="1" ht="26.4" customHeight="1" x14ac:dyDescent="0.3">
      <c r="A118" s="172" t="s">
        <v>911</v>
      </c>
      <c r="B118" s="172" t="s">
        <v>70</v>
      </c>
      <c r="C118" s="173"/>
      <c r="D118" s="2">
        <v>1.9E-2</v>
      </c>
      <c r="E118" s="40">
        <v>1.7999999999999999E-2</v>
      </c>
      <c r="F118" s="40">
        <v>1.7999999999999999E-2</v>
      </c>
      <c r="G118" s="40">
        <v>1.9E-2</v>
      </c>
      <c r="H118" s="40">
        <v>1.6E-2</v>
      </c>
      <c r="I118" s="40">
        <v>2.1000000000000001E-2</v>
      </c>
      <c r="J118" s="40">
        <v>-5.5E-2</v>
      </c>
      <c r="K118" s="40">
        <v>7.0999999999999994E-2</v>
      </c>
      <c r="L118" s="38">
        <v>3.7</v>
      </c>
      <c r="M118" s="38">
        <v>-0.9</v>
      </c>
      <c r="N118" s="38">
        <v>0.6</v>
      </c>
      <c r="O118" s="38"/>
      <c r="P118" s="319" t="s">
        <v>1</v>
      </c>
      <c r="Q118" s="172" t="s">
        <v>3578</v>
      </c>
    </row>
    <row r="119" spans="1:17" s="503" customFormat="1" ht="26.4" customHeight="1" x14ac:dyDescent="0.3">
      <c r="A119" s="172"/>
      <c r="B119" s="172"/>
      <c r="C119" s="173"/>
      <c r="D119" s="2">
        <v>8.9999999999999993E-3</v>
      </c>
      <c r="E119" s="40">
        <v>0.01</v>
      </c>
      <c r="F119" s="40">
        <v>2.1999999999999999E-2</v>
      </c>
      <c r="G119" s="40">
        <v>0.03</v>
      </c>
      <c r="H119" s="40">
        <v>0.02</v>
      </c>
      <c r="I119" s="40">
        <v>2.1000000000000001E-2</v>
      </c>
      <c r="J119" s="40">
        <v>-0.02</v>
      </c>
      <c r="K119" s="40">
        <v>5.5E-2</v>
      </c>
      <c r="L119" s="38">
        <v>2.1</v>
      </c>
      <c r="M119" s="38">
        <v>-3.3</v>
      </c>
      <c r="N119" s="38">
        <v>0.5</v>
      </c>
      <c r="O119" s="38"/>
      <c r="P119" s="319" t="s">
        <v>6</v>
      </c>
      <c r="Q119" s="172"/>
    </row>
    <row r="120" spans="1:17" s="503" customFormat="1" ht="26.4" customHeight="1" x14ac:dyDescent="0.3">
      <c r="A120" s="172"/>
      <c r="B120" s="172"/>
      <c r="C120" s="173"/>
      <c r="D120" s="2">
        <v>3.3000000000000002E-2</v>
      </c>
      <c r="E120" s="40">
        <v>3.2000000000000001E-2</v>
      </c>
      <c r="F120" s="40">
        <v>5.0000000000000001E-3</v>
      </c>
      <c r="G120" s="40">
        <v>3.4000000000000002E-2</v>
      </c>
      <c r="H120" s="40">
        <v>3.1E-2</v>
      </c>
      <c r="I120" s="40">
        <v>-1.4E-2</v>
      </c>
      <c r="J120" s="40">
        <v>-0.27300000000000002</v>
      </c>
      <c r="K120" s="40">
        <v>0.378</v>
      </c>
      <c r="L120" s="38">
        <v>11.2</v>
      </c>
      <c r="M120" s="38">
        <v>8.1999999999999993</v>
      </c>
      <c r="N120" s="38">
        <v>5.3</v>
      </c>
      <c r="O120" s="38"/>
      <c r="P120" s="319" t="s">
        <v>7</v>
      </c>
      <c r="Q120" s="172"/>
    </row>
    <row r="121" spans="1:17" s="503" customFormat="1" ht="26.4" customHeight="1" x14ac:dyDescent="0.3">
      <c r="A121" s="172"/>
      <c r="B121" s="172"/>
      <c r="C121" s="173"/>
      <c r="D121" s="2">
        <v>5.6000000000000001E-2</v>
      </c>
      <c r="E121" s="40">
        <v>4.9000000000000002E-2</v>
      </c>
      <c r="F121" s="40">
        <v>0.02</v>
      </c>
      <c r="G121" s="40">
        <v>-0.02</v>
      </c>
      <c r="H121" s="40">
        <v>0</v>
      </c>
      <c r="I121" s="40">
        <v>3.2000000000000001E-2</v>
      </c>
      <c r="J121" s="40">
        <v>-9.7000000000000003E-2</v>
      </c>
      <c r="K121" s="40">
        <v>4.2000000000000003E-2</v>
      </c>
      <c r="L121" s="38">
        <v>7.7</v>
      </c>
      <c r="M121" s="38">
        <v>5.4</v>
      </c>
      <c r="N121" s="38">
        <v>-0.9</v>
      </c>
      <c r="O121" s="38"/>
      <c r="P121" s="319" t="s">
        <v>8</v>
      </c>
      <c r="Q121" s="172"/>
    </row>
    <row r="122" spans="1:17" s="503" customFormat="1" ht="26.4" customHeight="1" x14ac:dyDescent="0.3">
      <c r="A122" s="39" t="s">
        <v>912</v>
      </c>
      <c r="B122" s="39" t="s">
        <v>1281</v>
      </c>
      <c r="C122" s="37"/>
      <c r="D122" s="2">
        <v>4.5999999999999999E-2</v>
      </c>
      <c r="E122" s="40">
        <v>5.1999999999999998E-2</v>
      </c>
      <c r="F122" s="40">
        <v>0.05</v>
      </c>
      <c r="G122" s="40">
        <v>4.0000000000000001E-3</v>
      </c>
      <c r="H122" s="40">
        <v>1.7000000000000001E-2</v>
      </c>
      <c r="I122" s="40">
        <v>3.1E-2</v>
      </c>
      <c r="J122" s="40">
        <v>-0.121</v>
      </c>
      <c r="K122" s="40">
        <v>4.5999999999999999E-2</v>
      </c>
      <c r="L122" s="40"/>
      <c r="M122" s="38"/>
      <c r="N122" s="40"/>
      <c r="O122" s="40"/>
      <c r="P122" s="319" t="s">
        <v>1108</v>
      </c>
      <c r="Q122" s="39" t="s">
        <v>3317</v>
      </c>
    </row>
    <row r="123" spans="1:17" s="503" customFormat="1" ht="26.4" customHeight="1" x14ac:dyDescent="0.3">
      <c r="A123" s="39" t="s">
        <v>913</v>
      </c>
      <c r="B123" s="39" t="s">
        <v>1377</v>
      </c>
      <c r="C123" s="37"/>
      <c r="D123" s="106">
        <v>5512900</v>
      </c>
      <c r="E123" s="63">
        <v>5377000</v>
      </c>
      <c r="F123" s="63">
        <v>5584200</v>
      </c>
      <c r="G123" s="63">
        <v>5840100</v>
      </c>
      <c r="H123" s="63">
        <v>5958100</v>
      </c>
      <c r="I123" s="63">
        <v>6119000</v>
      </c>
      <c r="J123" s="420">
        <v>5402100</v>
      </c>
      <c r="K123" s="420">
        <v>5981100</v>
      </c>
      <c r="L123" s="420">
        <v>6443500</v>
      </c>
      <c r="M123" s="420">
        <v>6923000</v>
      </c>
      <c r="N123" s="421" t="s">
        <v>3456</v>
      </c>
      <c r="O123" s="421"/>
      <c r="P123" s="319" t="s">
        <v>1</v>
      </c>
      <c r="Q123" s="435" t="s">
        <v>3377</v>
      </c>
    </row>
    <row r="124" spans="1:17" s="503" customFormat="1" ht="26.4" customHeight="1" x14ac:dyDescent="0.3">
      <c r="A124" s="39" t="s">
        <v>914</v>
      </c>
      <c r="B124" s="39" t="s">
        <v>71</v>
      </c>
      <c r="C124" s="37"/>
      <c r="D124" s="6">
        <v>36.700000000000003</v>
      </c>
      <c r="E124" s="38">
        <v>35.799999999999997</v>
      </c>
      <c r="F124" s="38">
        <v>35.299999999999997</v>
      </c>
      <c r="G124" s="38">
        <v>36.700000000000003</v>
      </c>
      <c r="H124" s="38">
        <v>36.5</v>
      </c>
      <c r="I124" s="38">
        <v>38</v>
      </c>
      <c r="J124" s="38">
        <v>34.6</v>
      </c>
      <c r="K124" s="38">
        <v>35.299999999999997</v>
      </c>
      <c r="L124" s="38">
        <v>32.9</v>
      </c>
      <c r="M124" s="38">
        <v>35.700000000000003</v>
      </c>
      <c r="N124" s="38">
        <v>34.200000000000003</v>
      </c>
      <c r="O124" s="38">
        <v>33.200000000000003</v>
      </c>
      <c r="P124" s="319" t="s">
        <v>340</v>
      </c>
      <c r="Q124" s="39" t="s">
        <v>3583</v>
      </c>
    </row>
    <row r="125" spans="1:17" s="503" customFormat="1" ht="26.4" customHeight="1" x14ac:dyDescent="0.3">
      <c r="A125" s="172" t="s">
        <v>915</v>
      </c>
      <c r="B125" s="172" t="s">
        <v>1378</v>
      </c>
      <c r="C125" s="173"/>
      <c r="D125" s="107">
        <v>10637600</v>
      </c>
      <c r="E125" s="420">
        <v>10754665</v>
      </c>
      <c r="F125" s="420">
        <v>10937079</v>
      </c>
      <c r="G125" s="420">
        <v>11141726</v>
      </c>
      <c r="H125" s="420">
        <v>11493440</v>
      </c>
      <c r="I125" s="420">
        <v>11811453</v>
      </c>
      <c r="J125" s="420">
        <v>11971163</v>
      </c>
      <c r="K125" s="420">
        <v>11751670</v>
      </c>
      <c r="L125" s="420">
        <v>12483528</v>
      </c>
      <c r="M125" s="39" t="s">
        <v>3392</v>
      </c>
      <c r="N125" s="39" t="s">
        <v>3392</v>
      </c>
      <c r="O125" s="39"/>
      <c r="P125" s="319" t="s">
        <v>1</v>
      </c>
      <c r="Q125" s="172" t="s">
        <v>3319</v>
      </c>
    </row>
    <row r="126" spans="1:17" s="503" customFormat="1" ht="26.4" customHeight="1" x14ac:dyDescent="0.3">
      <c r="A126" s="172"/>
      <c r="B126" s="172"/>
      <c r="C126" s="173"/>
      <c r="D126" s="107">
        <v>5790000</v>
      </c>
      <c r="E126" s="420">
        <v>5819773</v>
      </c>
      <c r="F126" s="420">
        <v>6201373</v>
      </c>
      <c r="G126" s="420">
        <v>6338065</v>
      </c>
      <c r="H126" s="420">
        <v>6579868</v>
      </c>
      <c r="I126" s="420">
        <v>6816564</v>
      </c>
      <c r="J126" s="420">
        <v>7091.1</v>
      </c>
      <c r="K126" s="420">
        <v>7067834</v>
      </c>
      <c r="L126" s="420">
        <v>7716097</v>
      </c>
      <c r="M126" s="39" t="s">
        <v>3392</v>
      </c>
      <c r="N126" s="39" t="s">
        <v>3392</v>
      </c>
      <c r="O126" s="39"/>
      <c r="P126" s="319" t="s">
        <v>99</v>
      </c>
      <c r="Q126" s="172"/>
    </row>
    <row r="127" spans="1:17" s="503" customFormat="1" ht="26.4" customHeight="1" x14ac:dyDescent="0.3">
      <c r="A127" s="172"/>
      <c r="B127" s="172"/>
      <c r="C127" s="173"/>
      <c r="D127" s="107">
        <v>4847600</v>
      </c>
      <c r="E127" s="420">
        <v>4934892</v>
      </c>
      <c r="F127" s="420">
        <v>4735706</v>
      </c>
      <c r="G127" s="420">
        <v>4803661</v>
      </c>
      <c r="H127" s="420">
        <v>4913572</v>
      </c>
      <c r="I127" s="420">
        <f>I125-I126</f>
        <v>4994889</v>
      </c>
      <c r="J127" s="420">
        <v>4880.0249999999996</v>
      </c>
      <c r="K127" s="420">
        <v>4683836</v>
      </c>
      <c r="L127" s="420">
        <v>4767431</v>
      </c>
      <c r="M127" s="39" t="s">
        <v>3392</v>
      </c>
      <c r="N127" s="39" t="s">
        <v>3392</v>
      </c>
      <c r="O127" s="39"/>
      <c r="P127" s="319" t="s">
        <v>1202</v>
      </c>
      <c r="Q127" s="172"/>
    </row>
    <row r="128" spans="1:17" s="503" customFormat="1" ht="26.4" customHeight="1" x14ac:dyDescent="0.3">
      <c r="A128" s="172" t="s">
        <v>916</v>
      </c>
      <c r="B128" s="172" t="s">
        <v>1379</v>
      </c>
      <c r="C128" s="173"/>
      <c r="D128" s="107">
        <v>4208100</v>
      </c>
      <c r="E128" s="420">
        <v>4233100</v>
      </c>
      <c r="F128" s="420">
        <v>8452016</v>
      </c>
      <c r="G128" s="420">
        <v>8472458</v>
      </c>
      <c r="H128" s="420">
        <v>8638109</v>
      </c>
      <c r="I128" s="420">
        <v>8820448</v>
      </c>
      <c r="J128" s="312">
        <v>8687575</v>
      </c>
      <c r="K128" s="420">
        <v>8581399</v>
      </c>
      <c r="L128" s="420">
        <v>9013938</v>
      </c>
      <c r="M128" s="39" t="s">
        <v>3392</v>
      </c>
      <c r="N128" s="39" t="s">
        <v>3392</v>
      </c>
      <c r="O128" s="39"/>
      <c r="P128" s="319" t="s">
        <v>29</v>
      </c>
      <c r="Q128" s="172" t="s">
        <v>3319</v>
      </c>
    </row>
    <row r="129" spans="1:17" s="503" customFormat="1" ht="26.4" customHeight="1" x14ac:dyDescent="0.3">
      <c r="A129" s="172"/>
      <c r="B129" s="172"/>
      <c r="C129" s="173"/>
      <c r="D129" s="107">
        <v>883700</v>
      </c>
      <c r="E129" s="420">
        <v>888100</v>
      </c>
      <c r="F129" s="420">
        <v>1187027</v>
      </c>
      <c r="G129" s="420">
        <v>1243867</v>
      </c>
      <c r="H129" s="420">
        <v>1254627</v>
      </c>
      <c r="I129" s="420">
        <v>1275600</v>
      </c>
      <c r="J129" s="312">
        <v>1274582</v>
      </c>
      <c r="K129" s="420">
        <v>1269341</v>
      </c>
      <c r="L129" s="420">
        <v>1297954</v>
      </c>
      <c r="M129" s="39" t="s">
        <v>3392</v>
      </c>
      <c r="N129" s="39" t="s">
        <v>3392</v>
      </c>
      <c r="O129" s="39"/>
      <c r="P129" s="319" t="s">
        <v>31</v>
      </c>
      <c r="Q129" s="172"/>
    </row>
    <row r="130" spans="1:17" s="503" customFormat="1" ht="26.4" customHeight="1" x14ac:dyDescent="0.3">
      <c r="A130" s="172"/>
      <c r="B130" s="172"/>
      <c r="C130" s="173"/>
      <c r="D130" s="107">
        <v>62200</v>
      </c>
      <c r="E130" s="420">
        <v>59400</v>
      </c>
      <c r="F130" s="420">
        <v>110648</v>
      </c>
      <c r="G130" s="420">
        <v>95154</v>
      </c>
      <c r="H130" s="420">
        <v>105981</v>
      </c>
      <c r="I130" s="420">
        <v>107257</v>
      </c>
      <c r="J130" s="312">
        <v>137233</v>
      </c>
      <c r="K130" s="420">
        <v>91250</v>
      </c>
      <c r="L130" s="420">
        <v>79691</v>
      </c>
      <c r="M130" s="39" t="s">
        <v>3392</v>
      </c>
      <c r="N130" s="39" t="s">
        <v>3392</v>
      </c>
      <c r="O130" s="39"/>
      <c r="P130" s="319" t="s">
        <v>30</v>
      </c>
      <c r="Q130" s="172"/>
    </row>
    <row r="131" spans="1:17" s="503" customFormat="1" ht="26.4" customHeight="1" x14ac:dyDescent="0.3">
      <c r="A131" s="172"/>
      <c r="B131" s="172"/>
      <c r="C131" s="173"/>
      <c r="D131" s="107"/>
      <c r="E131" s="420"/>
      <c r="F131" s="420">
        <v>491578</v>
      </c>
      <c r="G131" s="420">
        <v>506764</v>
      </c>
      <c r="H131" s="420">
        <v>495106</v>
      </c>
      <c r="I131" s="420">
        <v>527945</v>
      </c>
      <c r="J131" s="312">
        <v>601052</v>
      </c>
      <c r="K131" s="420">
        <v>628227</v>
      </c>
      <c r="L131" s="420">
        <v>594479</v>
      </c>
      <c r="M131" s="39" t="s">
        <v>3392</v>
      </c>
      <c r="N131" s="39" t="s">
        <v>3392</v>
      </c>
      <c r="O131" s="39"/>
      <c r="P131" s="319" t="s">
        <v>1380</v>
      </c>
      <c r="Q131" s="172"/>
    </row>
    <row r="132" spans="1:17" s="503" customFormat="1" ht="26.4" customHeight="1" x14ac:dyDescent="0.3">
      <c r="A132" s="172"/>
      <c r="B132" s="172"/>
      <c r="C132" s="173"/>
      <c r="D132" s="107">
        <v>2100</v>
      </c>
      <c r="E132" s="420">
        <v>2100</v>
      </c>
      <c r="F132" s="420">
        <v>6257</v>
      </c>
      <c r="G132" s="420">
        <v>6308</v>
      </c>
      <c r="H132" s="420">
        <v>6287</v>
      </c>
      <c r="I132" s="420">
        <v>6357</v>
      </c>
      <c r="J132" s="312">
        <v>6863</v>
      </c>
      <c r="K132" s="420">
        <v>5855</v>
      </c>
      <c r="L132" s="420">
        <v>5574</v>
      </c>
      <c r="M132" s="39" t="s">
        <v>3392</v>
      </c>
      <c r="N132" s="39" t="s">
        <v>3392</v>
      </c>
      <c r="O132" s="39"/>
      <c r="P132" s="319" t="s">
        <v>96</v>
      </c>
      <c r="Q132" s="172"/>
    </row>
    <row r="133" spans="1:17" s="503" customFormat="1" ht="26.4" customHeight="1" x14ac:dyDescent="0.3">
      <c r="A133" s="39" t="s">
        <v>917</v>
      </c>
      <c r="B133" s="39" t="s">
        <v>1381</v>
      </c>
      <c r="C133" s="37"/>
      <c r="D133" s="107">
        <v>293700</v>
      </c>
      <c r="E133" s="420">
        <v>306300</v>
      </c>
      <c r="F133" s="420">
        <v>338200</v>
      </c>
      <c r="G133" s="420">
        <v>371400</v>
      </c>
      <c r="H133" s="420">
        <v>424700</v>
      </c>
      <c r="I133" s="420">
        <v>470900</v>
      </c>
      <c r="J133" s="312">
        <v>552300</v>
      </c>
      <c r="K133" s="420">
        <v>246084</v>
      </c>
      <c r="L133" s="420">
        <v>300852</v>
      </c>
      <c r="M133" s="39" t="s">
        <v>3392</v>
      </c>
      <c r="N133" s="39" t="s">
        <v>3392</v>
      </c>
      <c r="O133" s="39"/>
      <c r="P133" s="319" t="s">
        <v>97</v>
      </c>
      <c r="Q133" s="39" t="s">
        <v>3319</v>
      </c>
    </row>
    <row r="134" spans="1:17" s="503" customFormat="1" ht="26.4" customHeight="1" x14ac:dyDescent="0.3">
      <c r="A134" s="39" t="s">
        <v>918</v>
      </c>
      <c r="B134" s="39" t="s">
        <v>1382</v>
      </c>
      <c r="C134" s="37"/>
      <c r="D134" s="7">
        <v>750</v>
      </c>
      <c r="E134" s="36">
        <v>750</v>
      </c>
      <c r="F134" s="36">
        <v>850</v>
      </c>
      <c r="G134" s="36">
        <v>850</v>
      </c>
      <c r="H134" s="36">
        <v>930</v>
      </c>
      <c r="I134" s="36">
        <v>930</v>
      </c>
      <c r="J134" s="36">
        <v>930</v>
      </c>
      <c r="K134" s="422">
        <v>1025</v>
      </c>
      <c r="L134" s="422">
        <v>1025</v>
      </c>
      <c r="M134" s="422">
        <v>1025</v>
      </c>
      <c r="N134" s="422">
        <v>1025</v>
      </c>
      <c r="O134" s="422">
        <v>1130</v>
      </c>
      <c r="P134" s="319" t="s">
        <v>105</v>
      </c>
      <c r="Q134" s="39" t="s">
        <v>3595</v>
      </c>
    </row>
    <row r="135" spans="1:17" s="502" customFormat="1" ht="26.4" customHeight="1" x14ac:dyDescent="0.3">
      <c r="A135" s="198" t="s">
        <v>4121</v>
      </c>
      <c r="B135" s="198"/>
      <c r="C135" s="198"/>
      <c r="D135" s="198"/>
      <c r="E135" s="198"/>
      <c r="F135" s="198"/>
      <c r="G135" s="198"/>
      <c r="H135" s="198"/>
      <c r="I135" s="198"/>
      <c r="J135" s="198"/>
      <c r="K135" s="198"/>
      <c r="L135" s="198"/>
      <c r="M135" s="198"/>
      <c r="N135" s="198"/>
      <c r="O135" s="198"/>
      <c r="P135" s="198"/>
      <c r="Q135" s="198"/>
    </row>
    <row r="136" spans="1:17" s="503" customFormat="1" ht="26.4" customHeight="1" x14ac:dyDescent="0.3">
      <c r="A136" s="172" t="s">
        <v>919</v>
      </c>
      <c r="B136" s="172" t="s">
        <v>1195</v>
      </c>
      <c r="C136" s="173" t="s">
        <v>1170</v>
      </c>
      <c r="D136" s="2">
        <v>0.72299999999999998</v>
      </c>
      <c r="E136" s="40">
        <v>0.71599999999999997</v>
      </c>
      <c r="F136" s="40">
        <v>0.72199999999999998</v>
      </c>
      <c r="G136" s="40">
        <v>0.72399999999999998</v>
      </c>
      <c r="H136" s="40">
        <v>0.72299999999999998</v>
      </c>
      <c r="I136" s="40">
        <v>0.72699999999999998</v>
      </c>
      <c r="J136" s="40">
        <v>0.64700000000000002</v>
      </c>
      <c r="K136" s="40">
        <v>0.71899999999999997</v>
      </c>
      <c r="L136" s="38">
        <v>71.400000000000006</v>
      </c>
      <c r="M136" s="38">
        <v>70.099999999999994</v>
      </c>
      <c r="N136" s="38">
        <v>69.599999999999994</v>
      </c>
      <c r="O136" s="38" t="s">
        <v>3338</v>
      </c>
      <c r="P136" s="37" t="s">
        <v>1109</v>
      </c>
      <c r="Q136" s="172" t="s">
        <v>3569</v>
      </c>
    </row>
    <row r="137" spans="1:17" s="503" customFormat="1" ht="26.4" customHeight="1" x14ac:dyDescent="0.3">
      <c r="A137" s="172"/>
      <c r="B137" s="172"/>
      <c r="C137" s="173"/>
      <c r="D137" s="2">
        <v>0.63300000000000001</v>
      </c>
      <c r="E137" s="40">
        <v>0.623</v>
      </c>
      <c r="F137" s="40">
        <v>0.63300000000000001</v>
      </c>
      <c r="G137" s="40">
        <v>0.64</v>
      </c>
      <c r="H137" s="40">
        <v>0.64</v>
      </c>
      <c r="I137" s="40">
        <v>0.64500000000000002</v>
      </c>
      <c r="J137" s="40">
        <v>0.54500000000000004</v>
      </c>
      <c r="K137" s="40">
        <v>0.63</v>
      </c>
      <c r="L137" s="38">
        <v>63.3</v>
      </c>
      <c r="M137" s="38">
        <v>62</v>
      </c>
      <c r="N137" s="38">
        <v>61.1</v>
      </c>
      <c r="O137" s="38">
        <v>61.2</v>
      </c>
      <c r="P137" s="37" t="s">
        <v>1110</v>
      </c>
      <c r="Q137" s="172"/>
    </row>
    <row r="138" spans="1:17" s="503" customFormat="1" ht="26.4" customHeight="1" x14ac:dyDescent="0.3">
      <c r="A138" s="172"/>
      <c r="B138" s="172"/>
      <c r="C138" s="173"/>
      <c r="D138" s="2">
        <v>0.81399999999999995</v>
      </c>
      <c r="E138" s="40">
        <v>0.81</v>
      </c>
      <c r="F138" s="40">
        <v>0.81200000000000006</v>
      </c>
      <c r="G138" s="40">
        <v>0.81</v>
      </c>
      <c r="H138" s="40">
        <v>0.80700000000000005</v>
      </c>
      <c r="I138" s="40">
        <v>0.81100000000000005</v>
      </c>
      <c r="J138" s="40">
        <v>0.75</v>
      </c>
      <c r="K138" s="40">
        <v>0.80900000000000005</v>
      </c>
      <c r="L138" s="38">
        <v>79.599999999999994</v>
      </c>
      <c r="M138" s="38">
        <v>78.400000000000006</v>
      </c>
      <c r="N138" s="38">
        <v>78.3</v>
      </c>
      <c r="O138" s="38">
        <v>78</v>
      </c>
      <c r="P138" s="37" t="s">
        <v>1111</v>
      </c>
      <c r="Q138" s="172"/>
    </row>
    <row r="139" spans="1:17" s="503" customFormat="1" ht="26.4" customHeight="1" x14ac:dyDescent="0.3">
      <c r="A139" s="172" t="s">
        <v>920</v>
      </c>
      <c r="B139" s="172" t="s">
        <v>100</v>
      </c>
      <c r="C139" s="173" t="s">
        <v>1170</v>
      </c>
      <c r="D139" s="2">
        <v>0.47199999999999998</v>
      </c>
      <c r="E139" s="40">
        <v>0.45</v>
      </c>
      <c r="F139" s="40">
        <v>0.45800000000000002</v>
      </c>
      <c r="G139" s="40">
        <v>0.46400000000000002</v>
      </c>
      <c r="H139" s="40">
        <v>0.45200000000000001</v>
      </c>
      <c r="I139" s="47" t="s">
        <v>3236</v>
      </c>
      <c r="J139" s="40">
        <v>0.39800000000000002</v>
      </c>
      <c r="K139" s="40">
        <v>0.49099999999999999</v>
      </c>
      <c r="L139" s="38">
        <v>46.8</v>
      </c>
      <c r="M139" s="38">
        <v>44.4</v>
      </c>
      <c r="N139" s="38" t="s">
        <v>3385</v>
      </c>
      <c r="O139" s="38"/>
      <c r="P139" s="319" t="s">
        <v>1113</v>
      </c>
      <c r="Q139" s="172" t="s">
        <v>3570</v>
      </c>
    </row>
    <row r="140" spans="1:17" s="503" customFormat="1" ht="26.4" customHeight="1" x14ac:dyDescent="0.3">
      <c r="A140" s="172"/>
      <c r="B140" s="172"/>
      <c r="C140" s="173"/>
      <c r="D140" s="2">
        <v>0.60099999999999998</v>
      </c>
      <c r="E140" s="40">
        <v>0.56699999999999995</v>
      </c>
      <c r="F140" s="40">
        <v>0.56000000000000005</v>
      </c>
      <c r="G140" s="40">
        <v>0.55500000000000005</v>
      </c>
      <c r="H140" s="40">
        <v>0.55400000000000005</v>
      </c>
      <c r="I140" s="47" t="s">
        <v>3237</v>
      </c>
      <c r="J140" s="40">
        <v>0.53500000000000003</v>
      </c>
      <c r="K140" s="40">
        <v>0.59099999999999997</v>
      </c>
      <c r="L140" s="38">
        <v>54.4</v>
      </c>
      <c r="M140" s="38">
        <v>51.5</v>
      </c>
      <c r="N140" s="38" t="s">
        <v>3385</v>
      </c>
      <c r="O140" s="38"/>
      <c r="P140" s="319" t="s">
        <v>1112</v>
      </c>
      <c r="Q140" s="172"/>
    </row>
    <row r="141" spans="1:17" s="503" customFormat="1" ht="26.4" customHeight="1" x14ac:dyDescent="0.3">
      <c r="A141" s="172"/>
      <c r="B141" s="172"/>
      <c r="C141" s="173"/>
      <c r="D141" s="2">
        <v>0.73299999999999998</v>
      </c>
      <c r="E141" s="40">
        <v>0.73199999999999998</v>
      </c>
      <c r="F141" s="40">
        <v>0.73099999999999998</v>
      </c>
      <c r="G141" s="40">
        <v>0.73099999999999998</v>
      </c>
      <c r="H141" s="40">
        <v>0.745</v>
      </c>
      <c r="I141" s="47" t="s">
        <v>3238</v>
      </c>
      <c r="J141" s="40">
        <v>0.63</v>
      </c>
      <c r="K141" s="40">
        <v>0.72699999999999998</v>
      </c>
      <c r="L141" s="38">
        <v>75</v>
      </c>
      <c r="M141" s="38">
        <v>73.400000000000006</v>
      </c>
      <c r="N141" s="38" t="s">
        <v>3385</v>
      </c>
      <c r="O141" s="38"/>
      <c r="P141" s="319" t="s">
        <v>1114</v>
      </c>
      <c r="Q141" s="172"/>
    </row>
    <row r="142" spans="1:17" s="503" customFormat="1" ht="26.4" customHeight="1" x14ac:dyDescent="0.3">
      <c r="A142" s="172"/>
      <c r="B142" s="172"/>
      <c r="C142" s="173"/>
      <c r="D142" s="2">
        <v>0.92</v>
      </c>
      <c r="E142" s="40">
        <v>0.92900000000000005</v>
      </c>
      <c r="F142" s="40">
        <v>0.93600000000000005</v>
      </c>
      <c r="G142" s="40">
        <v>0.93400000000000005</v>
      </c>
      <c r="H142" s="40">
        <v>0.92500000000000004</v>
      </c>
      <c r="I142" s="47" t="s">
        <v>3239</v>
      </c>
      <c r="J142" s="40">
        <v>0.86099999999999999</v>
      </c>
      <c r="K142" s="40">
        <v>0.92800000000000005</v>
      </c>
      <c r="L142" s="38">
        <v>94.6</v>
      </c>
      <c r="M142" s="38">
        <v>93.3</v>
      </c>
      <c r="N142" s="38" t="s">
        <v>3385</v>
      </c>
      <c r="O142" s="38"/>
      <c r="P142" s="319" t="s">
        <v>1115</v>
      </c>
      <c r="Q142" s="172"/>
    </row>
    <row r="143" spans="1:17" s="503" customFormat="1" ht="26.4" customHeight="1" x14ac:dyDescent="0.3">
      <c r="A143" s="172"/>
      <c r="B143" s="172"/>
      <c r="C143" s="173"/>
      <c r="D143" s="2">
        <v>0.77900000000000003</v>
      </c>
      <c r="E143" s="40">
        <v>0.76500000000000001</v>
      </c>
      <c r="F143" s="40">
        <v>0.78600000000000003</v>
      </c>
      <c r="G143" s="40">
        <v>0.78900000000000003</v>
      </c>
      <c r="H143" s="40">
        <v>0.78800000000000003</v>
      </c>
      <c r="I143" s="47" t="s">
        <v>3240</v>
      </c>
      <c r="J143" s="40">
        <v>0.66300000000000003</v>
      </c>
      <c r="K143" s="40">
        <v>0.753</v>
      </c>
      <c r="L143" s="38">
        <v>77.099999999999994</v>
      </c>
      <c r="M143" s="38">
        <v>76.400000000000006</v>
      </c>
      <c r="N143" s="38" t="s">
        <v>3385</v>
      </c>
      <c r="O143" s="38"/>
      <c r="P143" s="319" t="s">
        <v>1116</v>
      </c>
      <c r="Q143" s="172"/>
    </row>
    <row r="144" spans="1:17" s="503" customFormat="1" ht="26.4" customHeight="1" x14ac:dyDescent="0.3">
      <c r="A144" s="172"/>
      <c r="B144" s="172"/>
      <c r="C144" s="173"/>
      <c r="D144" s="2">
        <v>0.97299999999999998</v>
      </c>
      <c r="E144" s="40">
        <v>0.96799999999999997</v>
      </c>
      <c r="F144" s="40">
        <v>0.97499999999999998</v>
      </c>
      <c r="G144" s="40">
        <v>0.96799999999999997</v>
      </c>
      <c r="H144" s="40">
        <v>0.96599999999999997</v>
      </c>
      <c r="I144" s="47" t="s">
        <v>3241</v>
      </c>
      <c r="J144" s="40">
        <v>0.89400000000000002</v>
      </c>
      <c r="K144" s="40">
        <v>0.95699999999999996</v>
      </c>
      <c r="L144" s="38">
        <v>95.9</v>
      </c>
      <c r="M144" s="38">
        <v>95.6</v>
      </c>
      <c r="N144" s="38" t="s">
        <v>3385</v>
      </c>
      <c r="O144" s="38"/>
      <c r="P144" s="319" t="s">
        <v>1117</v>
      </c>
      <c r="Q144" s="172"/>
    </row>
    <row r="145" spans="1:17" s="503" customFormat="1" ht="26.4" customHeight="1" x14ac:dyDescent="0.3">
      <c r="A145" s="172"/>
      <c r="B145" s="172"/>
      <c r="C145" s="173"/>
      <c r="D145" s="2">
        <v>0.76700000000000002</v>
      </c>
      <c r="E145" s="40">
        <v>0.75800000000000001</v>
      </c>
      <c r="F145" s="40">
        <v>0.79500000000000004</v>
      </c>
      <c r="G145" s="40">
        <v>0.79700000000000004</v>
      </c>
      <c r="H145" s="40">
        <v>0.79900000000000004</v>
      </c>
      <c r="I145" s="47" t="s">
        <v>3242</v>
      </c>
      <c r="J145" s="40">
        <v>0.67</v>
      </c>
      <c r="K145" s="40">
        <v>0.76200000000000001</v>
      </c>
      <c r="L145" s="38">
        <v>78.5</v>
      </c>
      <c r="M145" s="38">
        <v>77.099999999999994</v>
      </c>
      <c r="N145" s="38" t="s">
        <v>3385</v>
      </c>
      <c r="O145" s="38"/>
      <c r="P145" s="319" t="s">
        <v>1118</v>
      </c>
      <c r="Q145" s="172"/>
    </row>
    <row r="146" spans="1:17" s="503" customFormat="1" ht="26.4" customHeight="1" x14ac:dyDescent="0.3">
      <c r="A146" s="172"/>
      <c r="B146" s="172"/>
      <c r="C146" s="173"/>
      <c r="D146" s="2">
        <v>0.95799999999999996</v>
      </c>
      <c r="E146" s="40">
        <v>0.95599999999999996</v>
      </c>
      <c r="F146" s="40">
        <v>0.96099999999999997</v>
      </c>
      <c r="G146" s="40">
        <v>0.96499999999999997</v>
      </c>
      <c r="H146" s="40">
        <v>0.95599999999999996</v>
      </c>
      <c r="I146" s="47" t="s">
        <v>3243</v>
      </c>
      <c r="J146" s="40">
        <v>0.88800000000000001</v>
      </c>
      <c r="K146" s="40">
        <v>0.94599999999999995</v>
      </c>
      <c r="L146" s="38">
        <v>95.3</v>
      </c>
      <c r="M146" s="38">
        <v>94.5</v>
      </c>
      <c r="N146" s="38" t="s">
        <v>3385</v>
      </c>
      <c r="O146" s="38"/>
      <c r="P146" s="319" t="s">
        <v>1119</v>
      </c>
      <c r="Q146" s="172"/>
    </row>
    <row r="147" spans="1:17" s="503" customFormat="1" ht="26.4" customHeight="1" x14ac:dyDescent="0.3">
      <c r="A147" s="172"/>
      <c r="B147" s="172"/>
      <c r="C147" s="173"/>
      <c r="D147" s="2">
        <v>0.66400000000000003</v>
      </c>
      <c r="E147" s="40">
        <v>0.66</v>
      </c>
      <c r="F147" s="40">
        <v>0.66</v>
      </c>
      <c r="G147" s="40">
        <v>0.68400000000000005</v>
      </c>
      <c r="H147" s="40">
        <v>0.67800000000000005</v>
      </c>
      <c r="I147" s="47" t="s">
        <v>3244</v>
      </c>
      <c r="J147" s="40">
        <v>0.58099999999999996</v>
      </c>
      <c r="K147" s="40">
        <v>0.65100000000000002</v>
      </c>
      <c r="L147" s="38">
        <v>67.400000000000006</v>
      </c>
      <c r="M147" s="38">
        <v>66.7</v>
      </c>
      <c r="N147" s="38" t="s">
        <v>3385</v>
      </c>
      <c r="O147" s="38"/>
      <c r="P147" s="319" t="s">
        <v>1120</v>
      </c>
      <c r="Q147" s="172"/>
    </row>
    <row r="148" spans="1:17" s="503" customFormat="1" ht="26.4" customHeight="1" x14ac:dyDescent="0.3">
      <c r="A148" s="172"/>
      <c r="B148" s="172"/>
      <c r="C148" s="173"/>
      <c r="D148" s="2">
        <v>0.90300000000000002</v>
      </c>
      <c r="E148" s="40">
        <v>0.91800000000000004</v>
      </c>
      <c r="F148" s="40">
        <v>0.92</v>
      </c>
      <c r="G148" s="40">
        <v>0.91800000000000004</v>
      </c>
      <c r="H148" s="40">
        <v>0.91600000000000004</v>
      </c>
      <c r="I148" s="47" t="s">
        <v>3245</v>
      </c>
      <c r="J148" s="40">
        <v>0.81699999999999995</v>
      </c>
      <c r="K148" s="40">
        <v>0.879</v>
      </c>
      <c r="L148" s="38">
        <v>89.1</v>
      </c>
      <c r="M148" s="38">
        <v>88.6</v>
      </c>
      <c r="N148" s="38" t="s">
        <v>3385</v>
      </c>
      <c r="O148" s="38"/>
      <c r="P148" s="319" t="s">
        <v>1121</v>
      </c>
      <c r="Q148" s="172"/>
    </row>
    <row r="149" spans="1:17" s="503" customFormat="1" ht="26.4" customHeight="1" x14ac:dyDescent="0.3">
      <c r="A149" s="172" t="s">
        <v>921</v>
      </c>
      <c r="B149" s="172" t="s">
        <v>101</v>
      </c>
      <c r="C149" s="173"/>
      <c r="D149" s="2">
        <v>0.72799999999999998</v>
      </c>
      <c r="E149" s="40">
        <v>0.73199999999999998</v>
      </c>
      <c r="F149" s="40">
        <v>0.72</v>
      </c>
      <c r="G149" s="40">
        <v>0.72499999999999998</v>
      </c>
      <c r="H149" s="40">
        <v>0.72399999999999998</v>
      </c>
      <c r="I149" s="47" t="s">
        <v>3247</v>
      </c>
      <c r="J149" s="40">
        <v>0.753</v>
      </c>
      <c r="K149" s="40">
        <v>0.76800000000000002</v>
      </c>
      <c r="L149" s="38">
        <v>74</v>
      </c>
      <c r="M149" s="38">
        <v>71.099999999999994</v>
      </c>
      <c r="N149" s="38" t="s">
        <v>3385</v>
      </c>
      <c r="O149" s="38"/>
      <c r="P149" s="319" t="s">
        <v>1109</v>
      </c>
      <c r="Q149" s="172" t="s">
        <v>3571</v>
      </c>
    </row>
    <row r="150" spans="1:17" s="503" customFormat="1" ht="26.4" customHeight="1" x14ac:dyDescent="0.3">
      <c r="A150" s="172"/>
      <c r="B150" s="172"/>
      <c r="C150" s="173"/>
      <c r="D150" s="2">
        <v>0.76100000000000001</v>
      </c>
      <c r="E150" s="40">
        <v>0.75900000000000001</v>
      </c>
      <c r="F150" s="40">
        <v>0.751</v>
      </c>
      <c r="G150" s="40">
        <v>0.76100000000000001</v>
      </c>
      <c r="H150" s="40">
        <v>0.753</v>
      </c>
      <c r="I150" s="47" t="s">
        <v>3248</v>
      </c>
      <c r="J150" s="40">
        <v>0.77300000000000002</v>
      </c>
      <c r="K150" s="40">
        <v>0.78800000000000003</v>
      </c>
      <c r="L150" s="38">
        <v>76.8</v>
      </c>
      <c r="M150" s="38">
        <v>73.400000000000006</v>
      </c>
      <c r="N150" s="38" t="s">
        <v>3385</v>
      </c>
      <c r="O150" s="38"/>
      <c r="P150" s="319" t="s">
        <v>1110</v>
      </c>
      <c r="Q150" s="172"/>
    </row>
    <row r="151" spans="1:17" s="503" customFormat="1" ht="26.4" customHeight="1" x14ac:dyDescent="0.3">
      <c r="A151" s="172"/>
      <c r="B151" s="172"/>
      <c r="C151" s="173"/>
      <c r="D151" s="2">
        <v>0.70299999999999996</v>
      </c>
      <c r="E151" s="40">
        <v>0.71</v>
      </c>
      <c r="F151" s="40">
        <v>0.69499999999999995</v>
      </c>
      <c r="G151" s="40">
        <v>0.69799999999999995</v>
      </c>
      <c r="H151" s="40">
        <v>0.70099999999999996</v>
      </c>
      <c r="I151" s="47" t="s">
        <v>3249</v>
      </c>
      <c r="J151" s="40">
        <v>0.73899999999999999</v>
      </c>
      <c r="K151" s="40">
        <v>0.754</v>
      </c>
      <c r="L151" s="38">
        <v>71.7</v>
      </c>
      <c r="M151" s="38">
        <v>69.3</v>
      </c>
      <c r="N151" s="38" t="s">
        <v>3385</v>
      </c>
      <c r="O151" s="38"/>
      <c r="P151" s="319" t="s">
        <v>1111</v>
      </c>
      <c r="Q151" s="172"/>
    </row>
    <row r="152" spans="1:17" s="503" customFormat="1" ht="26.4" customHeight="1" x14ac:dyDescent="0.3">
      <c r="A152" s="172" t="s">
        <v>922</v>
      </c>
      <c r="B152" s="172" t="s">
        <v>1082</v>
      </c>
      <c r="C152" s="173" t="s">
        <v>1171</v>
      </c>
      <c r="D152" s="14">
        <v>984.2</v>
      </c>
      <c r="E152" s="96">
        <v>1052.7</v>
      </c>
      <c r="F152" s="96">
        <v>1100.5999999999999</v>
      </c>
      <c r="G152" s="96">
        <v>1107.3</v>
      </c>
      <c r="H152" s="96">
        <v>1135</v>
      </c>
      <c r="I152" s="384">
        <v>1199.4000000000001</v>
      </c>
      <c r="J152" s="421">
        <v>1103.4000000000001</v>
      </c>
      <c r="K152" s="421">
        <v>1100.2</v>
      </c>
      <c r="L152" s="421">
        <v>1246.9000000000001</v>
      </c>
      <c r="M152" s="421">
        <v>1405.1</v>
      </c>
      <c r="N152" s="421">
        <v>1494</v>
      </c>
      <c r="O152" s="421"/>
      <c r="P152" s="319" t="s">
        <v>4</v>
      </c>
      <c r="Q152" s="172" t="s">
        <v>3572</v>
      </c>
    </row>
    <row r="153" spans="1:17" s="503" customFormat="1" ht="26.4" customHeight="1" x14ac:dyDescent="0.3">
      <c r="A153" s="172"/>
      <c r="B153" s="172"/>
      <c r="C153" s="173"/>
      <c r="D153" s="14">
        <v>1399.3</v>
      </c>
      <c r="E153" s="96">
        <v>1475.3</v>
      </c>
      <c r="F153" s="96">
        <v>1555.6</v>
      </c>
      <c r="G153" s="96">
        <v>1565.6</v>
      </c>
      <c r="H153" s="96">
        <v>1588.6</v>
      </c>
      <c r="I153" s="384">
        <v>1616.1</v>
      </c>
      <c r="J153" s="421">
        <v>1373.2</v>
      </c>
      <c r="K153" s="421">
        <v>1484.1</v>
      </c>
      <c r="L153" s="421">
        <v>1726.6</v>
      </c>
      <c r="M153" s="421">
        <v>1873.5</v>
      </c>
      <c r="N153" s="421">
        <v>1965.7</v>
      </c>
      <c r="O153" s="421"/>
      <c r="P153" s="319" t="s">
        <v>5</v>
      </c>
      <c r="Q153" s="172"/>
    </row>
    <row r="154" spans="1:17" s="503" customFormat="1" ht="26.4" customHeight="1" x14ac:dyDescent="0.3">
      <c r="A154" s="39" t="s">
        <v>923</v>
      </c>
      <c r="B154" s="39" t="s">
        <v>98</v>
      </c>
      <c r="C154" s="434"/>
      <c r="D154" s="32">
        <v>29.6648324162081</v>
      </c>
      <c r="E154" s="367">
        <v>28.645021351589502</v>
      </c>
      <c r="F154" s="367">
        <v>29.249164309591155</v>
      </c>
      <c r="G154" s="367">
        <v>29.273122125702603</v>
      </c>
      <c r="H154" s="367">
        <v>28.553443283394181</v>
      </c>
      <c r="I154" s="367">
        <v>25.784295526266931</v>
      </c>
      <c r="J154" s="367">
        <v>19.647538595980201</v>
      </c>
      <c r="K154" s="367">
        <v>25.8675291422411</v>
      </c>
      <c r="L154" s="367">
        <v>27.782925981698128</v>
      </c>
      <c r="M154" s="367">
        <v>25.00133440085402</v>
      </c>
      <c r="N154" s="384">
        <v>24</v>
      </c>
      <c r="O154" s="421"/>
      <c r="P154" s="319" t="s">
        <v>1122</v>
      </c>
      <c r="Q154" s="39" t="s">
        <v>3573</v>
      </c>
    </row>
    <row r="155" spans="1:17" s="502" customFormat="1" ht="26.4" customHeight="1" x14ac:dyDescent="0.3">
      <c r="A155" s="200" t="s">
        <v>327</v>
      </c>
      <c r="B155" s="200"/>
      <c r="C155" s="200"/>
      <c r="D155" s="200"/>
      <c r="E155" s="200"/>
      <c r="F155" s="200"/>
      <c r="G155" s="200"/>
      <c r="H155" s="200"/>
      <c r="I155" s="200"/>
      <c r="J155" s="200"/>
      <c r="K155" s="200"/>
      <c r="L155" s="200"/>
      <c r="M155" s="200"/>
      <c r="N155" s="200"/>
      <c r="O155" s="200"/>
      <c r="P155" s="200"/>
      <c r="Q155" s="200"/>
    </row>
    <row r="156" spans="1:17" s="502" customFormat="1" ht="26.4" customHeight="1" x14ac:dyDescent="0.3">
      <c r="A156" s="198" t="s">
        <v>4122</v>
      </c>
      <c r="B156" s="198"/>
      <c r="C156" s="198"/>
      <c r="D156" s="198"/>
      <c r="E156" s="198"/>
      <c r="F156" s="198"/>
      <c r="G156" s="198"/>
      <c r="H156" s="198"/>
      <c r="I156" s="198"/>
      <c r="J156" s="198"/>
      <c r="K156" s="198"/>
      <c r="L156" s="198"/>
      <c r="M156" s="198"/>
      <c r="N156" s="198"/>
      <c r="O156" s="198"/>
      <c r="P156" s="198"/>
      <c r="Q156" s="198"/>
    </row>
    <row r="157" spans="1:17" s="503" customFormat="1" ht="26.4" customHeight="1" x14ac:dyDescent="0.3">
      <c r="A157" s="39" t="s">
        <v>924</v>
      </c>
      <c r="B157" s="39" t="s">
        <v>72</v>
      </c>
      <c r="C157" s="37"/>
      <c r="D157" s="2">
        <v>0.65800000000000003</v>
      </c>
      <c r="E157" s="40">
        <v>0.69699999999999995</v>
      </c>
      <c r="F157" s="40">
        <v>0.72199999999999998</v>
      </c>
      <c r="G157" s="40">
        <v>0.72599999999999998</v>
      </c>
      <c r="H157" s="40">
        <v>0.72699999999999998</v>
      </c>
      <c r="I157" s="40">
        <v>0.77500000000000002</v>
      </c>
      <c r="J157" s="40">
        <v>0.78200000000000003</v>
      </c>
      <c r="K157" s="40">
        <v>0.8</v>
      </c>
      <c r="L157" s="367" t="s">
        <v>3383</v>
      </c>
      <c r="M157" s="367" t="s">
        <v>3383</v>
      </c>
      <c r="N157" s="367" t="s">
        <v>3383</v>
      </c>
      <c r="O157" s="367"/>
      <c r="P157" s="319" t="s">
        <v>16</v>
      </c>
      <c r="Q157" s="39" t="s">
        <v>3318</v>
      </c>
    </row>
    <row r="158" spans="1:17" s="503" customFormat="1" ht="26.4" customHeight="1" x14ac:dyDescent="0.3">
      <c r="A158" s="172" t="s">
        <v>925</v>
      </c>
      <c r="B158" s="172" t="s">
        <v>1079</v>
      </c>
      <c r="C158" s="173" t="s">
        <v>1294</v>
      </c>
      <c r="D158" s="14">
        <v>4290.8999999999996</v>
      </c>
      <c r="E158" s="96">
        <v>4274.2</v>
      </c>
      <c r="F158" s="96">
        <v>4539.8</v>
      </c>
      <c r="G158" s="96">
        <v>4532.8</v>
      </c>
      <c r="H158" s="96">
        <v>4623.8999999999996</v>
      </c>
      <c r="I158" s="96">
        <v>4670.3</v>
      </c>
      <c r="J158" s="48">
        <v>3673.5</v>
      </c>
      <c r="K158" s="48">
        <v>3963.8</v>
      </c>
      <c r="L158" s="367" t="s">
        <v>3381</v>
      </c>
      <c r="M158" s="367" t="s">
        <v>3381</v>
      </c>
      <c r="N158" s="96" t="s">
        <v>3381</v>
      </c>
      <c r="O158" s="96"/>
      <c r="P158" s="319" t="s">
        <v>12</v>
      </c>
      <c r="Q158" s="172" t="s">
        <v>3382</v>
      </c>
    </row>
    <row r="159" spans="1:17" s="503" customFormat="1" ht="26.4" customHeight="1" x14ac:dyDescent="0.3">
      <c r="A159" s="172"/>
      <c r="B159" s="172"/>
      <c r="C159" s="173"/>
      <c r="D159" s="14">
        <v>11505.9</v>
      </c>
      <c r="E159" s="96">
        <v>11645</v>
      </c>
      <c r="F159" s="96">
        <v>11657.3</v>
      </c>
      <c r="G159" s="96">
        <v>11978.1</v>
      </c>
      <c r="H159" s="96">
        <v>12152.6</v>
      </c>
      <c r="I159" s="96">
        <v>12462.8</v>
      </c>
      <c r="J159" s="48">
        <v>11228.3</v>
      </c>
      <c r="K159" s="48">
        <v>13156.3</v>
      </c>
      <c r="L159" s="367" t="s">
        <v>3381</v>
      </c>
      <c r="M159" s="367" t="s">
        <v>3381</v>
      </c>
      <c r="N159" s="96" t="s">
        <v>3381</v>
      </c>
      <c r="O159" s="96"/>
      <c r="P159" s="319" t="s">
        <v>13</v>
      </c>
      <c r="Q159" s="172"/>
    </row>
    <row r="160" spans="1:17" s="503" customFormat="1" ht="26.4" customHeight="1" x14ac:dyDescent="0.3">
      <c r="A160" s="172" t="s">
        <v>926</v>
      </c>
      <c r="B160" s="172" t="s">
        <v>73</v>
      </c>
      <c r="C160" s="173"/>
      <c r="D160" s="21">
        <v>937</v>
      </c>
      <c r="E160" s="423">
        <v>903</v>
      </c>
      <c r="F160" s="423">
        <v>1139</v>
      </c>
      <c r="G160" s="423">
        <v>1097</v>
      </c>
      <c r="H160" s="423">
        <v>1022</v>
      </c>
      <c r="I160" s="423">
        <v>1004</v>
      </c>
      <c r="J160" s="48">
        <v>697</v>
      </c>
      <c r="K160" s="48">
        <v>818</v>
      </c>
      <c r="L160" s="96">
        <v>872</v>
      </c>
      <c r="M160" s="96">
        <v>997</v>
      </c>
      <c r="N160" s="96"/>
      <c r="O160" s="96"/>
      <c r="P160" s="319" t="s">
        <v>14</v>
      </c>
      <c r="Q160" s="172" t="s">
        <v>3460</v>
      </c>
    </row>
    <row r="161" spans="1:17" s="503" customFormat="1" ht="26.4" customHeight="1" x14ac:dyDescent="0.3">
      <c r="A161" s="172"/>
      <c r="B161" s="172"/>
      <c r="C161" s="173"/>
      <c r="D161" s="21">
        <v>6763</v>
      </c>
      <c r="E161" s="423">
        <v>6666</v>
      </c>
      <c r="F161" s="423">
        <v>6878</v>
      </c>
      <c r="G161" s="423">
        <v>7148</v>
      </c>
      <c r="H161" s="423">
        <v>7480</v>
      </c>
      <c r="I161" s="423">
        <v>7626</v>
      </c>
      <c r="J161" s="48">
        <v>6439</v>
      </c>
      <c r="K161" s="48">
        <v>7815</v>
      </c>
      <c r="L161" s="96">
        <v>6187</v>
      </c>
      <c r="M161" s="96">
        <v>6033</v>
      </c>
      <c r="N161" s="96"/>
      <c r="O161" s="96"/>
      <c r="P161" s="319" t="s">
        <v>15</v>
      </c>
      <c r="Q161" s="172"/>
    </row>
    <row r="162" spans="1:17" s="503" customFormat="1" ht="26.4" customHeight="1" x14ac:dyDescent="0.3">
      <c r="A162" s="39" t="s">
        <v>927</v>
      </c>
      <c r="B162" s="39" t="s">
        <v>74</v>
      </c>
      <c r="C162" s="37"/>
      <c r="D162" s="5" t="s">
        <v>109</v>
      </c>
      <c r="E162" s="37"/>
      <c r="F162" s="37"/>
      <c r="G162" s="37"/>
      <c r="H162" s="37"/>
      <c r="I162" s="37"/>
      <c r="J162" s="40"/>
      <c r="K162" s="40"/>
      <c r="L162" s="37"/>
      <c r="M162" s="37"/>
      <c r="N162" s="37"/>
      <c r="O162" s="37"/>
      <c r="P162" s="319" t="s">
        <v>106</v>
      </c>
      <c r="Q162" s="39" t="s">
        <v>315</v>
      </c>
    </row>
    <row r="163" spans="1:17" s="501" customFormat="1" ht="26.4" customHeight="1" x14ac:dyDescent="0.3">
      <c r="A163" s="199" t="s">
        <v>88</v>
      </c>
      <c r="B163" s="199"/>
      <c r="C163" s="199"/>
      <c r="D163" s="199"/>
      <c r="E163" s="199"/>
      <c r="F163" s="199"/>
      <c r="G163" s="199"/>
      <c r="H163" s="199"/>
      <c r="I163" s="199"/>
      <c r="J163" s="199"/>
      <c r="K163" s="199"/>
      <c r="L163" s="199"/>
      <c r="M163" s="199"/>
      <c r="N163" s="199"/>
      <c r="O163" s="199"/>
      <c r="P163" s="199"/>
      <c r="Q163" s="199"/>
    </row>
    <row r="164" spans="1:17" s="502" customFormat="1" ht="26.4" customHeight="1" x14ac:dyDescent="0.3">
      <c r="A164" s="200" t="s">
        <v>1312</v>
      </c>
      <c r="B164" s="200"/>
      <c r="C164" s="200"/>
      <c r="D164" s="200"/>
      <c r="E164" s="200"/>
      <c r="F164" s="200"/>
      <c r="G164" s="200"/>
      <c r="H164" s="200"/>
      <c r="I164" s="200"/>
      <c r="J164" s="200"/>
      <c r="K164" s="200"/>
      <c r="L164" s="200"/>
      <c r="M164" s="200"/>
      <c r="N164" s="200"/>
      <c r="O164" s="200"/>
      <c r="P164" s="200"/>
      <c r="Q164" s="200"/>
    </row>
    <row r="165" spans="1:17" s="502" customFormat="1" ht="26.4" customHeight="1" x14ac:dyDescent="0.3">
      <c r="A165" s="198" t="s">
        <v>4123</v>
      </c>
      <c r="B165" s="198"/>
      <c r="C165" s="198"/>
      <c r="D165" s="198"/>
      <c r="E165" s="198"/>
      <c r="F165" s="198"/>
      <c r="G165" s="198"/>
      <c r="H165" s="198"/>
      <c r="I165" s="198"/>
      <c r="J165" s="198"/>
      <c r="K165" s="198"/>
      <c r="L165" s="198"/>
      <c r="M165" s="198"/>
      <c r="N165" s="198"/>
      <c r="O165" s="198"/>
      <c r="P165" s="198"/>
      <c r="Q165" s="198"/>
    </row>
    <row r="166" spans="1:17" s="503" customFormat="1" ht="26.4" customHeight="1" x14ac:dyDescent="0.3">
      <c r="A166" s="53" t="s">
        <v>928</v>
      </c>
      <c r="B166" s="39" t="s">
        <v>75</v>
      </c>
      <c r="C166" s="37" t="s">
        <v>1172</v>
      </c>
      <c r="D166" s="2">
        <v>4.2999999999999997E-2</v>
      </c>
      <c r="E166" s="40">
        <v>4.1000000000000002E-2</v>
      </c>
      <c r="F166" s="40">
        <v>3.7999999999999999E-2</v>
      </c>
      <c r="G166" s="40">
        <v>3.7999999999999999E-2</v>
      </c>
      <c r="H166" s="40">
        <v>2.8000000000000001E-2</v>
      </c>
      <c r="I166" s="40">
        <v>2.9000000000000001E-2</v>
      </c>
      <c r="J166" s="40">
        <v>5.0999999999999997E-2</v>
      </c>
      <c r="K166" s="40">
        <v>4.1000000000000002E-2</v>
      </c>
      <c r="L166" s="38">
        <v>5</v>
      </c>
      <c r="M166" s="38">
        <v>5.7</v>
      </c>
      <c r="N166" s="38">
        <v>5.5</v>
      </c>
      <c r="O166" s="40"/>
      <c r="P166" s="319" t="s">
        <v>1</v>
      </c>
      <c r="Q166" s="39" t="s">
        <v>3579</v>
      </c>
    </row>
    <row r="167" spans="1:17" s="503" customFormat="1" ht="26.4" customHeight="1" x14ac:dyDescent="0.3">
      <c r="A167" s="172" t="s">
        <v>929</v>
      </c>
      <c r="B167" s="172" t="s">
        <v>76</v>
      </c>
      <c r="C167" s="173" t="s">
        <v>1172</v>
      </c>
      <c r="D167" s="2">
        <v>0.09</v>
      </c>
      <c r="E167" s="40">
        <v>4.8000000000000001E-2</v>
      </c>
      <c r="F167" s="40">
        <v>0.06</v>
      </c>
      <c r="G167" s="40">
        <v>3.4000000000000002E-2</v>
      </c>
      <c r="H167" s="40">
        <v>2.5999999999999999E-2</v>
      </c>
      <c r="I167" s="40">
        <v>2.1000000000000001E-2</v>
      </c>
      <c r="J167" s="40">
        <v>4.4999999999999998E-2</v>
      </c>
      <c r="K167" s="40" t="s">
        <v>3271</v>
      </c>
      <c r="L167" s="40" t="s">
        <v>3271</v>
      </c>
      <c r="M167" s="40" t="s">
        <v>3271</v>
      </c>
      <c r="N167" s="40"/>
      <c r="O167" s="40"/>
      <c r="P167" s="37" t="s">
        <v>9</v>
      </c>
      <c r="Q167" s="172" t="s">
        <v>3306</v>
      </c>
    </row>
    <row r="168" spans="1:17" s="503" customFormat="1" ht="26.4" customHeight="1" x14ac:dyDescent="0.3">
      <c r="A168" s="172"/>
      <c r="B168" s="172"/>
      <c r="C168" s="173"/>
      <c r="D168" s="2">
        <v>0.17</v>
      </c>
      <c r="E168" s="40">
        <v>0.16500000000000001</v>
      </c>
      <c r="F168" s="40">
        <v>0.14899999999999999</v>
      </c>
      <c r="G168" s="40">
        <v>0.14899999999999999</v>
      </c>
      <c r="H168" s="40">
        <v>0.11899999999999999</v>
      </c>
      <c r="I168" s="40">
        <v>0.12</v>
      </c>
      <c r="J168" s="40">
        <v>0.16400000000000001</v>
      </c>
      <c r="K168" s="40" t="s">
        <v>3271</v>
      </c>
      <c r="L168" s="40" t="s">
        <v>3271</v>
      </c>
      <c r="M168" s="40" t="s">
        <v>3271</v>
      </c>
      <c r="N168" s="40"/>
      <c r="O168" s="40"/>
      <c r="P168" s="37" t="s">
        <v>10</v>
      </c>
      <c r="Q168" s="172"/>
    </row>
    <row r="169" spans="1:17" s="503" customFormat="1" ht="26.4" customHeight="1" x14ac:dyDescent="0.3">
      <c r="A169" s="172"/>
      <c r="B169" s="172"/>
      <c r="C169" s="173"/>
      <c r="D169" s="2">
        <v>0.105</v>
      </c>
      <c r="E169" s="40">
        <v>0.109</v>
      </c>
      <c r="F169" s="40">
        <v>0.12</v>
      </c>
      <c r="G169" s="40">
        <v>0.111</v>
      </c>
      <c r="H169" s="40">
        <v>7.5999999999999998E-2</v>
      </c>
      <c r="I169" s="40">
        <v>7.0999999999999994E-2</v>
      </c>
      <c r="J169" s="40">
        <v>0.10100000000000001</v>
      </c>
      <c r="K169" s="40" t="s">
        <v>3271</v>
      </c>
      <c r="L169" s="40" t="s">
        <v>3271</v>
      </c>
      <c r="M169" s="40" t="s">
        <v>3271</v>
      </c>
      <c r="N169" s="40"/>
      <c r="O169" s="40"/>
      <c r="P169" s="37" t="s">
        <v>11</v>
      </c>
      <c r="Q169" s="172"/>
    </row>
    <row r="170" spans="1:17" s="502" customFormat="1" ht="26.4" customHeight="1" x14ac:dyDescent="0.3">
      <c r="A170" s="198" t="s">
        <v>4124</v>
      </c>
      <c r="B170" s="198"/>
      <c r="C170" s="198"/>
      <c r="D170" s="198"/>
      <c r="E170" s="198"/>
      <c r="F170" s="198"/>
      <c r="G170" s="198"/>
      <c r="H170" s="198"/>
      <c r="I170" s="198"/>
      <c r="J170" s="198"/>
      <c r="K170" s="198"/>
      <c r="L170" s="198"/>
      <c r="M170" s="198"/>
      <c r="N170" s="198"/>
      <c r="O170" s="198"/>
      <c r="P170" s="198"/>
      <c r="Q170" s="198"/>
    </row>
    <row r="171" spans="1:17" s="503" customFormat="1" ht="26.4" customHeight="1" x14ac:dyDescent="0.3">
      <c r="A171" s="172" t="s">
        <v>930</v>
      </c>
      <c r="B171" s="172" t="s">
        <v>77</v>
      </c>
      <c r="C171" s="173" t="s">
        <v>1173</v>
      </c>
      <c r="D171" s="2">
        <v>0.22700000000000001</v>
      </c>
      <c r="E171" s="40">
        <v>0.218</v>
      </c>
      <c r="F171" s="40">
        <v>0.20699999999999999</v>
      </c>
      <c r="G171" s="40">
        <v>0.217</v>
      </c>
      <c r="H171" s="40">
        <v>0.20499999999999999</v>
      </c>
      <c r="I171" s="40">
        <v>0.20200000000000001</v>
      </c>
      <c r="J171" s="40">
        <v>0.30099999999999999</v>
      </c>
      <c r="K171" s="40">
        <v>0.25900000000000001</v>
      </c>
      <c r="L171" s="38">
        <v>27.5</v>
      </c>
      <c r="M171" s="38">
        <v>29</v>
      </c>
      <c r="N171" s="38">
        <v>27.6</v>
      </c>
      <c r="O171" s="40"/>
      <c r="P171" s="319" t="s">
        <v>1</v>
      </c>
      <c r="Q171" s="172" t="s">
        <v>3580</v>
      </c>
    </row>
    <row r="172" spans="1:17" s="503" customFormat="1" ht="26.4" customHeight="1" x14ac:dyDescent="0.3">
      <c r="A172" s="172"/>
      <c r="B172" s="172"/>
      <c r="C172" s="173"/>
      <c r="D172" s="2">
        <v>0.153</v>
      </c>
      <c r="E172" s="40">
        <v>0.14499999999999999</v>
      </c>
      <c r="F172" s="40">
        <v>0.13900000000000001</v>
      </c>
      <c r="G172" s="40">
        <v>0.151</v>
      </c>
      <c r="H172" s="40">
        <v>0.14399999999999999</v>
      </c>
      <c r="I172" s="40">
        <v>0.14599999999999999</v>
      </c>
      <c r="J172" s="40">
        <v>0.26</v>
      </c>
      <c r="K172" s="40">
        <v>0.223</v>
      </c>
      <c r="L172" s="38">
        <v>24.1</v>
      </c>
      <c r="M172" s="38">
        <v>26.4</v>
      </c>
      <c r="N172" s="38">
        <v>24.8</v>
      </c>
      <c r="O172" s="40"/>
      <c r="P172" s="319" t="s">
        <v>2</v>
      </c>
      <c r="Q172" s="172"/>
    </row>
    <row r="173" spans="1:17" s="503" customFormat="1" ht="26.4" customHeight="1" x14ac:dyDescent="0.3">
      <c r="A173" s="172"/>
      <c r="B173" s="172"/>
      <c r="C173" s="173"/>
      <c r="D173" s="2">
        <v>0.46</v>
      </c>
      <c r="E173" s="40">
        <v>0.45200000000000001</v>
      </c>
      <c r="F173" s="40">
        <v>0.438</v>
      </c>
      <c r="G173" s="40">
        <v>0.44400000000000001</v>
      </c>
      <c r="H173" s="40">
        <v>0.42099999999999999</v>
      </c>
      <c r="I173" s="40">
        <v>0.40799999999999997</v>
      </c>
      <c r="J173" s="40">
        <v>0.45700000000000002</v>
      </c>
      <c r="K173" s="40">
        <v>0.39700000000000002</v>
      </c>
      <c r="L173" s="38">
        <v>41.1</v>
      </c>
      <c r="M173" s="38">
        <v>39.799999999999997</v>
      </c>
      <c r="N173" s="38">
        <v>39.299999999999997</v>
      </c>
      <c r="O173" s="40"/>
      <c r="P173" s="319" t="s">
        <v>0</v>
      </c>
      <c r="Q173" s="172"/>
    </row>
    <row r="174" spans="1:17" s="503" customFormat="1" ht="26.4" customHeight="1" x14ac:dyDescent="0.3">
      <c r="A174" s="172" t="s">
        <v>931</v>
      </c>
      <c r="B174" s="172" t="s">
        <v>78</v>
      </c>
      <c r="C174" s="173" t="s">
        <v>1173</v>
      </c>
      <c r="D174" s="2">
        <v>0.33600000000000002</v>
      </c>
      <c r="E174" s="40">
        <v>0.32300000000000001</v>
      </c>
      <c r="F174" s="40">
        <v>0.29199999999999998</v>
      </c>
      <c r="G174" s="40">
        <v>0.32700000000000001</v>
      </c>
      <c r="H174" s="40">
        <v>0.30599999999999999</v>
      </c>
      <c r="I174" s="40">
        <v>0.31</v>
      </c>
      <c r="J174" s="40">
        <v>0.432</v>
      </c>
      <c r="K174" s="37">
        <v>37.200000000000003</v>
      </c>
      <c r="L174" s="38" t="s">
        <v>3386</v>
      </c>
      <c r="M174" s="38" t="s">
        <v>3386</v>
      </c>
      <c r="N174" s="38" t="s">
        <v>3386</v>
      </c>
      <c r="O174" s="37"/>
      <c r="P174" s="319" t="s">
        <v>17</v>
      </c>
      <c r="Q174" s="172" t="s">
        <v>3272</v>
      </c>
    </row>
    <row r="175" spans="1:17" s="503" customFormat="1" ht="26.4" customHeight="1" x14ac:dyDescent="0.3">
      <c r="A175" s="172"/>
      <c r="B175" s="172"/>
      <c r="C175" s="173"/>
      <c r="D175" s="2">
        <v>0.34200000000000003</v>
      </c>
      <c r="E175" s="40">
        <v>0.32</v>
      </c>
      <c r="F175" s="40">
        <v>0.308</v>
      </c>
      <c r="G175" s="40">
        <v>0.32500000000000001</v>
      </c>
      <c r="H175" s="40">
        <v>0.29199999999999998</v>
      </c>
      <c r="I175" s="40">
        <v>0.28499999999999998</v>
      </c>
      <c r="J175" s="40">
        <v>0.41899999999999998</v>
      </c>
      <c r="K175" s="37">
        <v>37.799999999999997</v>
      </c>
      <c r="L175" s="38" t="s">
        <v>3386</v>
      </c>
      <c r="M175" s="38" t="s">
        <v>3386</v>
      </c>
      <c r="N175" s="38" t="s">
        <v>3386</v>
      </c>
      <c r="O175" s="37"/>
      <c r="P175" s="319" t="s">
        <v>18</v>
      </c>
      <c r="Q175" s="172"/>
    </row>
    <row r="176" spans="1:17" s="503" customFormat="1" ht="26.4" customHeight="1" x14ac:dyDescent="0.3">
      <c r="A176" s="172"/>
      <c r="B176" s="172"/>
      <c r="C176" s="173"/>
      <c r="D176" s="2">
        <v>0.32800000000000001</v>
      </c>
      <c r="E176" s="40">
        <v>0.30599999999999999</v>
      </c>
      <c r="F176" s="40">
        <v>0.29599999999999999</v>
      </c>
      <c r="G176" s="40">
        <v>0.3</v>
      </c>
      <c r="H176" s="40">
        <v>0.29299999999999998</v>
      </c>
      <c r="I176" s="40">
        <v>0.28000000000000003</v>
      </c>
      <c r="J176" s="40">
        <v>0.4</v>
      </c>
      <c r="K176" s="37">
        <v>35.1</v>
      </c>
      <c r="L176" s="38" t="s">
        <v>3386</v>
      </c>
      <c r="M176" s="38" t="s">
        <v>3386</v>
      </c>
      <c r="N176" s="38" t="s">
        <v>3386</v>
      </c>
      <c r="O176" s="37"/>
      <c r="P176" s="319" t="s">
        <v>1570</v>
      </c>
      <c r="Q176" s="172"/>
    </row>
    <row r="177" spans="1:17" s="503" customFormat="1" ht="26.4" customHeight="1" x14ac:dyDescent="0.3">
      <c r="A177" s="172"/>
      <c r="B177" s="172"/>
      <c r="C177" s="173"/>
      <c r="D177" s="2">
        <v>0.23400000000000001</v>
      </c>
      <c r="E177" s="40">
        <v>0.23499999999999999</v>
      </c>
      <c r="F177" s="40">
        <v>0.224</v>
      </c>
      <c r="G177" s="40">
        <v>0.22800000000000001</v>
      </c>
      <c r="H177" s="40">
        <v>0.22</v>
      </c>
      <c r="I177" s="40">
        <v>0.223</v>
      </c>
      <c r="J177" s="40">
        <v>0.34699999999999998</v>
      </c>
      <c r="K177" s="37">
        <v>28.6</v>
      </c>
      <c r="L177" s="38" t="s">
        <v>3386</v>
      </c>
      <c r="M177" s="38" t="s">
        <v>3386</v>
      </c>
      <c r="N177" s="38" t="s">
        <v>3386</v>
      </c>
      <c r="O177" s="37"/>
      <c r="P177" s="319" t="s">
        <v>19</v>
      </c>
      <c r="Q177" s="172"/>
    </row>
    <row r="178" spans="1:17" s="503" customFormat="1" ht="26.4" customHeight="1" x14ac:dyDescent="0.3">
      <c r="A178" s="172" t="s">
        <v>932</v>
      </c>
      <c r="B178" s="172" t="s">
        <v>79</v>
      </c>
      <c r="C178" s="173" t="s">
        <v>1173</v>
      </c>
      <c r="D178" s="2">
        <v>0.188</v>
      </c>
      <c r="E178" s="40">
        <v>0.16500000000000001</v>
      </c>
      <c r="F178" s="40">
        <v>0.17</v>
      </c>
      <c r="G178" s="40">
        <v>0.16600000000000001</v>
      </c>
      <c r="H178" s="40">
        <v>0.155</v>
      </c>
      <c r="I178" s="40">
        <v>0.14299999999999999</v>
      </c>
      <c r="J178" s="40">
        <v>0.189</v>
      </c>
      <c r="K178" s="37">
        <v>17.8</v>
      </c>
      <c r="L178" s="38" t="s">
        <v>3386</v>
      </c>
      <c r="M178" s="38" t="s">
        <v>3386</v>
      </c>
      <c r="N178" s="38" t="s">
        <v>3386</v>
      </c>
      <c r="O178" s="37"/>
      <c r="P178" s="319" t="s">
        <v>20</v>
      </c>
      <c r="Q178" s="172" t="s">
        <v>3272</v>
      </c>
    </row>
    <row r="179" spans="1:17" s="503" customFormat="1" ht="26.4" customHeight="1" x14ac:dyDescent="0.3">
      <c r="A179" s="172"/>
      <c r="B179" s="172"/>
      <c r="C179" s="173"/>
      <c r="D179" s="2">
        <v>0.20399999999999999</v>
      </c>
      <c r="E179" s="40">
        <v>0.186</v>
      </c>
      <c r="F179" s="40">
        <v>0.182</v>
      </c>
      <c r="G179" s="40">
        <v>0.18</v>
      </c>
      <c r="H179" s="40">
        <v>0.16800000000000001</v>
      </c>
      <c r="I179" s="40">
        <v>0.16200000000000001</v>
      </c>
      <c r="J179" s="40">
        <v>0.17399999999999999</v>
      </c>
      <c r="K179" s="38">
        <v>19</v>
      </c>
      <c r="L179" s="38" t="s">
        <v>3386</v>
      </c>
      <c r="M179" s="38" t="s">
        <v>3386</v>
      </c>
      <c r="N179" s="38" t="s">
        <v>3386</v>
      </c>
      <c r="O179" s="38"/>
      <c r="P179" s="319" t="s">
        <v>21</v>
      </c>
      <c r="Q179" s="172"/>
    </row>
    <row r="180" spans="1:17" s="502" customFormat="1" ht="26.4" customHeight="1" x14ac:dyDescent="0.3">
      <c r="A180" s="198" t="s">
        <v>4125</v>
      </c>
      <c r="B180" s="198"/>
      <c r="C180" s="198"/>
      <c r="D180" s="198"/>
      <c r="E180" s="198"/>
      <c r="F180" s="198"/>
      <c r="G180" s="198"/>
      <c r="H180" s="198"/>
      <c r="I180" s="198"/>
      <c r="J180" s="198"/>
      <c r="K180" s="198"/>
      <c r="L180" s="198"/>
      <c r="M180" s="198"/>
      <c r="N180" s="198"/>
      <c r="O180" s="198"/>
      <c r="P180" s="198"/>
      <c r="Q180" s="198"/>
    </row>
    <row r="181" spans="1:17" s="503" customFormat="1" ht="26.4" customHeight="1" x14ac:dyDescent="0.3">
      <c r="A181" s="53" t="s">
        <v>933</v>
      </c>
      <c r="B181" s="39" t="s">
        <v>1174</v>
      </c>
      <c r="C181" s="37" t="s">
        <v>1173</v>
      </c>
      <c r="D181" s="2">
        <v>5.8000000000000003E-2</v>
      </c>
      <c r="E181" s="40">
        <v>5.3999999999999999E-2</v>
      </c>
      <c r="F181" s="40">
        <v>0.05</v>
      </c>
      <c r="G181" s="40">
        <v>5.1999999999999998E-2</v>
      </c>
      <c r="H181" s="40">
        <v>4.5999999999999999E-2</v>
      </c>
      <c r="I181" s="40">
        <v>4.4999999999999998E-2</v>
      </c>
      <c r="J181" s="40">
        <v>7.8E-2</v>
      </c>
      <c r="K181" s="40">
        <v>6.4000000000000001E-2</v>
      </c>
      <c r="L181" s="38">
        <v>7.1</v>
      </c>
      <c r="M181" s="38">
        <v>7.5</v>
      </c>
      <c r="N181" s="38">
        <v>7.2</v>
      </c>
      <c r="O181" s="40"/>
      <c r="P181" s="319" t="s">
        <v>1</v>
      </c>
      <c r="Q181" s="39" t="s">
        <v>3581</v>
      </c>
    </row>
    <row r="182" spans="1:17" s="503" customFormat="1" ht="26.4" customHeight="1" x14ac:dyDescent="0.3">
      <c r="A182" s="53" t="s">
        <v>934</v>
      </c>
      <c r="B182" s="39" t="s">
        <v>1175</v>
      </c>
      <c r="C182" s="37" t="s">
        <v>1173</v>
      </c>
      <c r="D182" s="2">
        <v>3.3000000000000002E-2</v>
      </c>
      <c r="E182" s="40">
        <v>3.1E-2</v>
      </c>
      <c r="F182" s="40">
        <v>2.8000000000000001E-2</v>
      </c>
      <c r="G182" s="40">
        <v>3.1E-2</v>
      </c>
      <c r="H182" s="40">
        <v>2.8000000000000001E-2</v>
      </c>
      <c r="I182" s="40">
        <v>2.9000000000000001E-2</v>
      </c>
      <c r="J182" s="40">
        <v>6.4000000000000001E-2</v>
      </c>
      <c r="K182" s="40">
        <v>5.1999999999999998E-2</v>
      </c>
      <c r="L182" s="38">
        <v>5.8</v>
      </c>
      <c r="M182" s="38">
        <v>6.3</v>
      </c>
      <c r="N182" s="38">
        <v>6</v>
      </c>
      <c r="O182" s="40"/>
      <c r="P182" s="319" t="s">
        <v>2</v>
      </c>
      <c r="Q182" s="39" t="s">
        <v>3581</v>
      </c>
    </row>
    <row r="183" spans="1:17" s="503" customFormat="1" ht="26.4" customHeight="1" x14ac:dyDescent="0.3">
      <c r="A183" s="53" t="s">
        <v>935</v>
      </c>
      <c r="B183" s="39" t="s">
        <v>1176</v>
      </c>
      <c r="C183" s="37" t="s">
        <v>1173</v>
      </c>
      <c r="D183" s="2">
        <v>0.13700000000000001</v>
      </c>
      <c r="E183" s="40">
        <v>0.13100000000000001</v>
      </c>
      <c r="F183" s="40">
        <v>0.123</v>
      </c>
      <c r="G183" s="40">
        <v>0.125</v>
      </c>
      <c r="H183" s="40">
        <v>0.108</v>
      </c>
      <c r="I183" s="40">
        <v>0.104</v>
      </c>
      <c r="J183" s="40">
        <v>0.13300000000000001</v>
      </c>
      <c r="K183" s="40">
        <v>0.114</v>
      </c>
      <c r="L183" s="38">
        <v>12.5</v>
      </c>
      <c r="M183" s="38">
        <v>12.6</v>
      </c>
      <c r="N183" s="38">
        <v>12.3</v>
      </c>
      <c r="O183" s="40"/>
      <c r="P183" s="319" t="s">
        <v>0</v>
      </c>
      <c r="Q183" s="39" t="s">
        <v>3582</v>
      </c>
    </row>
    <row r="184" spans="1:17" s="502" customFormat="1" ht="26.4" customHeight="1" x14ac:dyDescent="0.3">
      <c r="A184" s="200" t="s">
        <v>3193</v>
      </c>
      <c r="B184" s="200"/>
      <c r="C184" s="200"/>
      <c r="D184" s="200"/>
      <c r="E184" s="200"/>
      <c r="F184" s="200"/>
      <c r="G184" s="200"/>
      <c r="H184" s="200"/>
      <c r="I184" s="200"/>
      <c r="J184" s="200"/>
      <c r="K184" s="200"/>
      <c r="L184" s="200"/>
      <c r="M184" s="200"/>
      <c r="N184" s="200"/>
      <c r="O184" s="200"/>
      <c r="P184" s="200"/>
      <c r="Q184" s="200"/>
    </row>
    <row r="185" spans="1:17" s="502" customFormat="1" ht="26.4" customHeight="1" x14ac:dyDescent="0.3">
      <c r="A185" s="198" t="s">
        <v>4126</v>
      </c>
      <c r="B185" s="198"/>
      <c r="C185" s="198"/>
      <c r="D185" s="198"/>
      <c r="E185" s="198"/>
      <c r="F185" s="198"/>
      <c r="G185" s="198"/>
      <c r="H185" s="198"/>
      <c r="I185" s="198"/>
      <c r="J185" s="198"/>
      <c r="K185" s="198"/>
      <c r="L185" s="198"/>
      <c r="M185" s="198"/>
      <c r="N185" s="198"/>
      <c r="O185" s="198"/>
      <c r="P185" s="198"/>
      <c r="Q185" s="198"/>
    </row>
    <row r="186" spans="1:17" s="503" customFormat="1" ht="26.4" customHeight="1" x14ac:dyDescent="0.3">
      <c r="A186" s="172" t="s">
        <v>936</v>
      </c>
      <c r="B186" s="172" t="s">
        <v>80</v>
      </c>
      <c r="C186" s="173" t="s">
        <v>1160</v>
      </c>
      <c r="D186" s="2">
        <v>0.19700000000000001</v>
      </c>
      <c r="E186" s="40">
        <v>0.19400000000000001</v>
      </c>
      <c r="F186" s="40">
        <v>0.187</v>
      </c>
      <c r="G186" s="40">
        <v>0.18</v>
      </c>
      <c r="H186" s="40">
        <v>0.16600000000000001</v>
      </c>
      <c r="I186" s="40">
        <v>0.16</v>
      </c>
      <c r="J186" s="40">
        <v>0.16600000000000001</v>
      </c>
      <c r="K186" s="40">
        <v>0.161</v>
      </c>
      <c r="L186" s="38">
        <v>16</v>
      </c>
      <c r="M186" s="38">
        <v>16</v>
      </c>
      <c r="N186" s="38">
        <v>15.782431602478027</v>
      </c>
      <c r="O186" s="38"/>
      <c r="P186" s="37" t="s">
        <v>1</v>
      </c>
      <c r="Q186" s="172" t="s">
        <v>3574</v>
      </c>
    </row>
    <row r="187" spans="1:17" s="503" customFormat="1" ht="26.4" customHeight="1" x14ac:dyDescent="0.3">
      <c r="A187" s="172"/>
      <c r="B187" s="172"/>
      <c r="C187" s="173"/>
      <c r="D187" s="2">
        <v>0.13900000000000001</v>
      </c>
      <c r="E187" s="40">
        <v>0.13700000000000001</v>
      </c>
      <c r="F187" s="40">
        <v>0.13200000000000001</v>
      </c>
      <c r="G187" s="40">
        <v>0.128</v>
      </c>
      <c r="H187" s="40">
        <v>0.123</v>
      </c>
      <c r="I187" s="40">
        <v>0.11899999999999999</v>
      </c>
      <c r="J187" s="40">
        <v>0.13</v>
      </c>
      <c r="K187" s="40">
        <v>0.129</v>
      </c>
      <c r="L187" s="38">
        <v>12.6</v>
      </c>
      <c r="M187" s="38">
        <v>12.9</v>
      </c>
      <c r="N187" s="38">
        <v>13.089814186096191</v>
      </c>
      <c r="O187" s="38"/>
      <c r="P187" s="37" t="s">
        <v>2</v>
      </c>
      <c r="Q187" s="172"/>
    </row>
    <row r="188" spans="1:17" s="503" customFormat="1" ht="26.4" customHeight="1" x14ac:dyDescent="0.3">
      <c r="A188" s="172"/>
      <c r="B188" s="172"/>
      <c r="C188" s="173"/>
      <c r="D188" s="2">
        <v>0.379</v>
      </c>
      <c r="E188" s="40">
        <v>0.377</v>
      </c>
      <c r="F188" s="40">
        <v>0.37</v>
      </c>
      <c r="G188" s="40">
        <v>0.35899999999999999</v>
      </c>
      <c r="H188" s="40">
        <v>0.32100000000000001</v>
      </c>
      <c r="I188" s="40">
        <v>0.311</v>
      </c>
      <c r="J188" s="40">
        <v>0.30099999999999999</v>
      </c>
      <c r="K188" s="40">
        <v>0.28499999999999998</v>
      </c>
      <c r="L188" s="38">
        <v>29.4</v>
      </c>
      <c r="M188" s="38">
        <v>28.5</v>
      </c>
      <c r="N188" s="38">
        <v>27.167856216430664</v>
      </c>
      <c r="O188" s="38"/>
      <c r="P188" s="37" t="s">
        <v>0</v>
      </c>
      <c r="Q188" s="172"/>
    </row>
    <row r="189" spans="1:17" s="501" customFormat="1" ht="26.4" customHeight="1" x14ac:dyDescent="0.3">
      <c r="A189" s="199" t="s">
        <v>89</v>
      </c>
      <c r="B189" s="199"/>
      <c r="C189" s="199"/>
      <c r="D189" s="199"/>
      <c r="E189" s="199"/>
      <c r="F189" s="199"/>
      <c r="G189" s="199"/>
      <c r="H189" s="199"/>
      <c r="I189" s="199"/>
      <c r="J189" s="199"/>
      <c r="K189" s="199"/>
      <c r="L189" s="199"/>
      <c r="M189" s="199"/>
      <c r="N189" s="199"/>
      <c r="O189" s="199"/>
      <c r="P189" s="199"/>
      <c r="Q189" s="199"/>
    </row>
    <row r="190" spans="1:17" s="502" customFormat="1" ht="26.4" customHeight="1" x14ac:dyDescent="0.3">
      <c r="A190" s="200" t="s">
        <v>328</v>
      </c>
      <c r="B190" s="200"/>
      <c r="C190" s="200"/>
      <c r="D190" s="200"/>
      <c r="E190" s="200"/>
      <c r="F190" s="200"/>
      <c r="G190" s="200"/>
      <c r="H190" s="200"/>
      <c r="I190" s="200"/>
      <c r="J190" s="200"/>
      <c r="K190" s="200"/>
      <c r="L190" s="200"/>
      <c r="M190" s="200"/>
      <c r="N190" s="200"/>
      <c r="O190" s="200"/>
      <c r="P190" s="200"/>
      <c r="Q190" s="200"/>
    </row>
    <row r="191" spans="1:17" s="502" customFormat="1" ht="26.4" customHeight="1" x14ac:dyDescent="0.3">
      <c r="A191" s="198" t="s">
        <v>4127</v>
      </c>
      <c r="B191" s="198"/>
      <c r="C191" s="198"/>
      <c r="D191" s="198"/>
      <c r="E191" s="198"/>
      <c r="F191" s="198"/>
      <c r="G191" s="198"/>
      <c r="H191" s="198"/>
      <c r="I191" s="198"/>
      <c r="J191" s="198"/>
      <c r="K191" s="198"/>
      <c r="L191" s="198"/>
      <c r="M191" s="198"/>
      <c r="N191" s="198"/>
      <c r="O191" s="198"/>
      <c r="P191" s="198"/>
      <c r="Q191" s="198"/>
    </row>
    <row r="192" spans="1:17" s="503" customFormat="1" ht="26.4" customHeight="1" x14ac:dyDescent="0.3">
      <c r="A192" s="53" t="s">
        <v>937</v>
      </c>
      <c r="B192" s="39" t="s">
        <v>81</v>
      </c>
      <c r="C192" s="37" t="s">
        <v>1177</v>
      </c>
      <c r="D192" s="22">
        <v>2.3940763627094053</v>
      </c>
      <c r="E192" s="424">
        <v>3.2735773188074626</v>
      </c>
      <c r="F192" s="424">
        <v>4.0499934342010411</v>
      </c>
      <c r="G192" s="424">
        <v>2.4750465887286839</v>
      </c>
      <c r="H192" s="424">
        <v>3.9692301748640384</v>
      </c>
      <c r="I192" s="424">
        <v>2.1753500707528657</v>
      </c>
      <c r="J192" s="424">
        <v>-11</v>
      </c>
      <c r="K192" s="424">
        <v>13.4</v>
      </c>
      <c r="L192" s="424">
        <v>2.8</v>
      </c>
      <c r="M192" s="424">
        <v>-0.4</v>
      </c>
      <c r="N192" s="424">
        <v>3.3</v>
      </c>
      <c r="O192" s="424"/>
      <c r="P192" s="319" t="s">
        <v>22</v>
      </c>
      <c r="Q192" s="39" t="s">
        <v>3567</v>
      </c>
    </row>
    <row r="193" spans="1:17" s="503" customFormat="1" ht="26.4" customHeight="1" x14ac:dyDescent="0.3">
      <c r="A193" s="53" t="s">
        <v>938</v>
      </c>
      <c r="B193" s="39" t="s">
        <v>82</v>
      </c>
      <c r="C193" s="37" t="s">
        <v>1177</v>
      </c>
      <c r="D193" s="10">
        <v>27.286276768622848</v>
      </c>
      <c r="E193" s="56">
        <v>24.280491762801173</v>
      </c>
      <c r="F193" s="56">
        <v>22.75739197866881</v>
      </c>
      <c r="G193" s="56">
        <v>21.324080915453184</v>
      </c>
      <c r="H193" s="56">
        <v>21.759352252363612</v>
      </c>
      <c r="I193" s="56">
        <v>21.33726538925616</v>
      </c>
      <c r="J193" s="56">
        <v>19.611409407802253</v>
      </c>
      <c r="K193" s="56">
        <v>21.937721207179209</v>
      </c>
      <c r="L193" s="56">
        <v>21.910745589543868</v>
      </c>
      <c r="M193" s="56">
        <v>19.221452629429546</v>
      </c>
      <c r="N193" s="56">
        <v>19.536370976087962</v>
      </c>
      <c r="O193" s="80"/>
      <c r="P193" s="319" t="s">
        <v>22</v>
      </c>
      <c r="Q193" s="39" t="s">
        <v>3566</v>
      </c>
    </row>
    <row r="194" spans="1:17" s="503" customFormat="1" ht="26.4" customHeight="1" x14ac:dyDescent="0.3">
      <c r="A194" s="53" t="s">
        <v>939</v>
      </c>
      <c r="B194" s="39" t="s">
        <v>83</v>
      </c>
      <c r="C194" s="37" t="s">
        <v>1177</v>
      </c>
      <c r="D194" s="10">
        <v>21.89612026101447</v>
      </c>
      <c r="E194" s="80">
        <v>20.316394428881551</v>
      </c>
      <c r="F194" s="56">
        <v>17.813829741418051</v>
      </c>
      <c r="G194" s="56">
        <v>16.898251835527685</v>
      </c>
      <c r="H194" s="56">
        <v>17.287766513953343</v>
      </c>
      <c r="I194" s="56">
        <v>17.662662012738924</v>
      </c>
      <c r="J194" s="56">
        <v>16.449584111785782</v>
      </c>
      <c r="K194" s="56">
        <v>20.097168375985998</v>
      </c>
      <c r="L194" s="56">
        <v>19.905897079554578</v>
      </c>
      <c r="M194" s="56">
        <v>17.605691593158735</v>
      </c>
      <c r="N194" s="56">
        <v>16.8777139600986</v>
      </c>
      <c r="O194" s="80"/>
      <c r="P194" s="319" t="s">
        <v>22</v>
      </c>
      <c r="Q194" s="39" t="s">
        <v>3566</v>
      </c>
    </row>
    <row r="195" spans="1:17" s="503" customFormat="1" ht="26.4" customHeight="1" x14ac:dyDescent="0.3">
      <c r="A195" s="53" t="s">
        <v>940</v>
      </c>
      <c r="B195" s="39" t="s">
        <v>84</v>
      </c>
      <c r="C195" s="37" t="s">
        <v>1177</v>
      </c>
      <c r="D195" s="10">
        <v>5.3901565076083751</v>
      </c>
      <c r="E195" s="80">
        <v>4.8588345983523737</v>
      </c>
      <c r="F195" s="56">
        <v>4.7583163964428801</v>
      </c>
      <c r="G195" s="56">
        <v>4.4907874323705901</v>
      </c>
      <c r="H195" s="56">
        <v>4.6682873282766923</v>
      </c>
      <c r="I195" s="56">
        <v>4.4801539114707403</v>
      </c>
      <c r="J195" s="56">
        <v>4.1927427389222176</v>
      </c>
      <c r="K195" s="56">
        <v>4.5873654395098207</v>
      </c>
      <c r="L195" s="56">
        <v>4.9340498681114866</v>
      </c>
      <c r="M195" s="56">
        <v>4.8753935569159328</v>
      </c>
      <c r="N195" s="56">
        <v>5.2268515528663979</v>
      </c>
      <c r="O195" s="80"/>
      <c r="P195" s="319" t="s">
        <v>22</v>
      </c>
      <c r="Q195" s="39" t="s">
        <v>3566</v>
      </c>
    </row>
    <row r="196" spans="1:17" s="501" customFormat="1" ht="26.4" customHeight="1" x14ac:dyDescent="0.3">
      <c r="A196" s="199" t="s">
        <v>118</v>
      </c>
      <c r="B196" s="199"/>
      <c r="C196" s="199"/>
      <c r="D196" s="199"/>
      <c r="E196" s="199"/>
      <c r="F196" s="199"/>
      <c r="G196" s="199"/>
      <c r="H196" s="199"/>
      <c r="I196" s="199"/>
      <c r="J196" s="199"/>
      <c r="K196" s="199"/>
      <c r="L196" s="199"/>
      <c r="M196" s="199"/>
      <c r="N196" s="199"/>
      <c r="O196" s="199"/>
      <c r="P196" s="199"/>
      <c r="Q196" s="199"/>
    </row>
    <row r="197" spans="1:17" s="502" customFormat="1" ht="26.4" customHeight="1" x14ac:dyDescent="0.3">
      <c r="A197" s="200" t="s">
        <v>1313</v>
      </c>
      <c r="B197" s="200"/>
      <c r="C197" s="200"/>
      <c r="D197" s="200"/>
      <c r="E197" s="200"/>
      <c r="F197" s="200"/>
      <c r="G197" s="200"/>
      <c r="H197" s="200"/>
      <c r="I197" s="200"/>
      <c r="J197" s="200"/>
      <c r="K197" s="200"/>
      <c r="L197" s="200"/>
      <c r="M197" s="200"/>
      <c r="N197" s="200"/>
      <c r="O197" s="200"/>
      <c r="P197" s="200"/>
      <c r="Q197" s="200"/>
    </row>
    <row r="198" spans="1:17" s="502" customFormat="1" ht="26.4" customHeight="1" x14ac:dyDescent="0.3">
      <c r="A198" s="198" t="s">
        <v>4128</v>
      </c>
      <c r="B198" s="198"/>
      <c r="C198" s="198"/>
      <c r="D198" s="198"/>
      <c r="E198" s="198"/>
      <c r="F198" s="198"/>
      <c r="G198" s="198"/>
      <c r="H198" s="198"/>
      <c r="I198" s="198"/>
      <c r="J198" s="198"/>
      <c r="K198" s="198"/>
      <c r="L198" s="198"/>
      <c r="M198" s="198"/>
      <c r="N198" s="198"/>
      <c r="O198" s="198"/>
      <c r="P198" s="198"/>
      <c r="Q198" s="198"/>
    </row>
    <row r="199" spans="1:17" s="499" customFormat="1" ht="26.4" customHeight="1" x14ac:dyDescent="0.3">
      <c r="A199" s="53" t="s">
        <v>941</v>
      </c>
      <c r="B199" s="53" t="s">
        <v>3348</v>
      </c>
      <c r="C199" s="37"/>
      <c r="D199" s="19">
        <v>15.2</v>
      </c>
      <c r="E199" s="384">
        <v>18.100000000000001</v>
      </c>
      <c r="F199" s="384">
        <v>16.100000000000001</v>
      </c>
      <c r="G199" s="384">
        <v>17</v>
      </c>
      <c r="H199" s="384">
        <v>10.4</v>
      </c>
      <c r="I199" s="96"/>
      <c r="J199" s="37"/>
      <c r="K199" s="37"/>
      <c r="L199" s="37"/>
      <c r="M199" s="37"/>
      <c r="N199" s="37"/>
      <c r="O199" s="37"/>
      <c r="P199" s="319" t="s">
        <v>1446</v>
      </c>
      <c r="Q199" s="39" t="s">
        <v>3349</v>
      </c>
    </row>
    <row r="200" spans="1:17" s="499" customFormat="1" ht="26.4" customHeight="1" x14ac:dyDescent="0.3">
      <c r="A200" s="173" t="s">
        <v>942</v>
      </c>
      <c r="B200" s="172" t="s">
        <v>1445</v>
      </c>
      <c r="C200" s="37"/>
      <c r="D200" s="14">
        <v>420.8</v>
      </c>
      <c r="E200" s="96">
        <v>429.9</v>
      </c>
      <c r="F200" s="96">
        <v>445.5</v>
      </c>
      <c r="G200" s="384">
        <v>745.5</v>
      </c>
      <c r="H200" s="384">
        <v>825.5</v>
      </c>
      <c r="I200" s="96"/>
      <c r="J200" s="96"/>
      <c r="K200" s="96"/>
      <c r="L200" s="96"/>
      <c r="M200" s="96"/>
      <c r="N200" s="96"/>
      <c r="O200" s="96"/>
      <c r="P200" s="319" t="s">
        <v>1442</v>
      </c>
      <c r="Q200" s="172" t="s">
        <v>3598</v>
      </c>
    </row>
    <row r="201" spans="1:17" s="499" customFormat="1" ht="26.4" customHeight="1" x14ac:dyDescent="0.3">
      <c r="A201" s="173"/>
      <c r="B201" s="172"/>
      <c r="C201" s="37"/>
      <c r="D201" s="14">
        <v>433.4</v>
      </c>
      <c r="E201" s="96">
        <v>450.7</v>
      </c>
      <c r="F201" s="96">
        <v>505.9</v>
      </c>
      <c r="G201" s="312">
        <v>316300000</v>
      </c>
      <c r="H201" s="312">
        <v>268100000</v>
      </c>
      <c r="I201" s="312">
        <v>170434700</v>
      </c>
      <c r="J201" s="312">
        <v>173866500</v>
      </c>
      <c r="K201" s="312">
        <v>212400000</v>
      </c>
      <c r="L201" s="312">
        <v>320750000</v>
      </c>
      <c r="M201" s="312">
        <v>431867000</v>
      </c>
      <c r="N201" s="312">
        <v>476603000</v>
      </c>
      <c r="O201" s="96"/>
      <c r="P201" s="319" t="s">
        <v>1443</v>
      </c>
      <c r="Q201" s="172"/>
    </row>
    <row r="202" spans="1:17" s="499" customFormat="1" ht="26.4" customHeight="1" x14ac:dyDescent="0.3">
      <c r="A202" s="173"/>
      <c r="B202" s="172"/>
      <c r="C202" s="37"/>
      <c r="D202" s="5"/>
      <c r="E202" s="38">
        <v>106.5</v>
      </c>
      <c r="F202" s="38">
        <v>93.2</v>
      </c>
      <c r="G202" s="302">
        <v>86047</v>
      </c>
      <c r="H202" s="97"/>
      <c r="I202" s="36"/>
      <c r="J202" s="36"/>
      <c r="K202" s="36">
        <v>61821</v>
      </c>
      <c r="L202" s="36">
        <v>75897</v>
      </c>
      <c r="M202" s="36">
        <v>93766</v>
      </c>
      <c r="N202" s="38"/>
      <c r="O202" s="38"/>
      <c r="P202" s="319" t="s">
        <v>1444</v>
      </c>
      <c r="Q202" s="172"/>
    </row>
    <row r="203" spans="1:17" s="499" customFormat="1" ht="26.4" customHeight="1" x14ac:dyDescent="0.3">
      <c r="A203" s="53" t="s">
        <v>943</v>
      </c>
      <c r="B203" s="53" t="s">
        <v>1303</v>
      </c>
      <c r="C203" s="37"/>
      <c r="D203" s="14">
        <v>7762.6</v>
      </c>
      <c r="E203" s="96">
        <v>9187.7000000000007</v>
      </c>
      <c r="F203" s="96">
        <v>9471.1</v>
      </c>
      <c r="G203" s="96">
        <v>9851</v>
      </c>
      <c r="H203" s="96">
        <v>10250</v>
      </c>
      <c r="I203" s="96">
        <v>11327</v>
      </c>
      <c r="J203" s="96" t="s">
        <v>3224</v>
      </c>
      <c r="K203" s="96"/>
      <c r="L203" s="96"/>
      <c r="M203" s="96"/>
      <c r="N203" s="96"/>
      <c r="O203" s="96"/>
      <c r="P203" s="319" t="s">
        <v>120</v>
      </c>
      <c r="Q203" s="39" t="s">
        <v>1583</v>
      </c>
    </row>
    <row r="204" spans="1:17" s="499" customFormat="1" ht="26.4" customHeight="1" x14ac:dyDescent="0.3">
      <c r="A204" s="53" t="s">
        <v>944</v>
      </c>
      <c r="B204" s="53" t="s">
        <v>318</v>
      </c>
      <c r="C204" s="37"/>
      <c r="D204" s="5" t="s">
        <v>90</v>
      </c>
      <c r="E204" s="37"/>
      <c r="F204" s="37"/>
      <c r="G204" s="37"/>
      <c r="H204" s="37"/>
      <c r="I204" s="37"/>
      <c r="J204" s="96" t="s">
        <v>3224</v>
      </c>
      <c r="K204" s="37"/>
      <c r="L204" s="37"/>
      <c r="M204" s="37"/>
      <c r="N204" s="37"/>
      <c r="O204" s="37"/>
      <c r="P204" s="436" t="s">
        <v>121</v>
      </c>
      <c r="Q204" s="39" t="s">
        <v>270</v>
      </c>
    </row>
    <row r="205" spans="1:17" s="499" customFormat="1" ht="26.4" customHeight="1" x14ac:dyDescent="0.3">
      <c r="A205" s="53" t="s">
        <v>945</v>
      </c>
      <c r="B205" s="53" t="s">
        <v>319</v>
      </c>
      <c r="C205" s="37"/>
      <c r="D205" s="5" t="s">
        <v>90</v>
      </c>
      <c r="E205" s="37"/>
      <c r="F205" s="37"/>
      <c r="G205" s="37"/>
      <c r="H205" s="37"/>
      <c r="I205" s="37"/>
      <c r="J205" s="96" t="s">
        <v>3224</v>
      </c>
      <c r="K205" s="37"/>
      <c r="L205" s="37"/>
      <c r="M205" s="37"/>
      <c r="N205" s="37"/>
      <c r="O205" s="37"/>
      <c r="P205" s="436"/>
      <c r="Q205" s="39" t="s">
        <v>271</v>
      </c>
    </row>
    <row r="206" spans="1:17" s="499" customFormat="1" ht="26.4" customHeight="1" x14ac:dyDescent="0.3">
      <c r="A206" s="53" t="s">
        <v>946</v>
      </c>
      <c r="B206" s="53" t="s">
        <v>320</v>
      </c>
      <c r="C206" s="37"/>
      <c r="D206" s="5" t="s">
        <v>90</v>
      </c>
      <c r="E206" s="37"/>
      <c r="F206" s="37"/>
      <c r="G206" s="37"/>
      <c r="H206" s="37"/>
      <c r="I206" s="37"/>
      <c r="J206" s="96" t="s">
        <v>3224</v>
      </c>
      <c r="K206" s="37"/>
      <c r="L206" s="37"/>
      <c r="M206" s="37"/>
      <c r="N206" s="37"/>
      <c r="O206" s="37"/>
      <c r="P206" s="436"/>
      <c r="Q206" s="39" t="s">
        <v>272</v>
      </c>
    </row>
    <row r="207" spans="1:17" s="499" customFormat="1" ht="26.4" customHeight="1" x14ac:dyDescent="0.3">
      <c r="A207" s="172" t="s">
        <v>947</v>
      </c>
      <c r="B207" s="172" t="s">
        <v>1447</v>
      </c>
      <c r="C207" s="37"/>
      <c r="D207" s="5"/>
      <c r="E207" s="96">
        <v>330</v>
      </c>
      <c r="F207" s="96"/>
      <c r="G207" s="96"/>
      <c r="H207" s="96"/>
      <c r="I207" s="96"/>
      <c r="J207" s="96"/>
      <c r="K207" s="96"/>
      <c r="L207" s="96"/>
      <c r="M207" s="96"/>
      <c r="N207" s="96"/>
      <c r="O207" s="96"/>
      <c r="P207" s="319" t="s">
        <v>1449</v>
      </c>
      <c r="Q207" s="172" t="s">
        <v>273</v>
      </c>
    </row>
    <row r="208" spans="1:17" s="499" customFormat="1" ht="26.4" customHeight="1" x14ac:dyDescent="0.3">
      <c r="A208" s="172"/>
      <c r="B208" s="172"/>
      <c r="C208" s="37"/>
      <c r="D208" s="5"/>
      <c r="E208" s="96">
        <v>181</v>
      </c>
      <c r="F208" s="96"/>
      <c r="G208" s="96"/>
      <c r="H208" s="96"/>
      <c r="I208" s="96"/>
      <c r="J208" s="96"/>
      <c r="K208" s="96"/>
      <c r="L208" s="96"/>
      <c r="M208" s="96"/>
      <c r="N208" s="96"/>
      <c r="O208" s="96"/>
      <c r="P208" s="319" t="s">
        <v>1448</v>
      </c>
      <c r="Q208" s="172"/>
    </row>
    <row r="209" spans="1:17" s="499" customFormat="1" ht="26.4" customHeight="1" x14ac:dyDescent="0.3">
      <c r="A209" s="172"/>
      <c r="B209" s="172"/>
      <c r="C209" s="37"/>
      <c r="D209" s="5"/>
      <c r="E209" s="96">
        <v>137</v>
      </c>
      <c r="F209" s="96"/>
      <c r="G209" s="96"/>
      <c r="H209" s="96"/>
      <c r="I209" s="96"/>
      <c r="J209" s="96"/>
      <c r="K209" s="96"/>
      <c r="L209" s="96"/>
      <c r="M209" s="96"/>
      <c r="N209" s="96"/>
      <c r="O209" s="96"/>
      <c r="P209" s="319" t="s">
        <v>1450</v>
      </c>
      <c r="Q209" s="172"/>
    </row>
    <row r="210" spans="1:17" s="499" customFormat="1" ht="26.4" customHeight="1" x14ac:dyDescent="0.3">
      <c r="A210" s="53" t="s">
        <v>948</v>
      </c>
      <c r="B210" s="53" t="s">
        <v>331</v>
      </c>
      <c r="C210" s="37"/>
      <c r="D210" s="9"/>
      <c r="E210" s="49"/>
      <c r="F210" s="49"/>
      <c r="G210" s="49"/>
      <c r="H210" s="36"/>
      <c r="I210" s="37"/>
      <c r="J210" s="37"/>
      <c r="K210" s="37"/>
      <c r="L210" s="37"/>
      <c r="M210" s="37"/>
      <c r="N210" s="37"/>
      <c r="O210" s="37"/>
      <c r="P210" s="319" t="s">
        <v>119</v>
      </c>
      <c r="Q210" s="39" t="s">
        <v>1123</v>
      </c>
    </row>
    <row r="211" spans="1:17" s="499" customFormat="1" ht="26.4" customHeight="1" x14ac:dyDescent="0.3">
      <c r="A211" s="53" t="s">
        <v>949</v>
      </c>
      <c r="B211" s="53" t="s">
        <v>1385</v>
      </c>
      <c r="C211" s="37" t="s">
        <v>1178</v>
      </c>
      <c r="D211" s="9">
        <v>14695.02</v>
      </c>
      <c r="E211" s="49">
        <v>10821.454</v>
      </c>
      <c r="F211" s="49">
        <v>9482.7219999999998</v>
      </c>
      <c r="G211" s="49">
        <v>9916.1360000000004</v>
      </c>
      <c r="H211" s="49">
        <v>5560.8459999999995</v>
      </c>
      <c r="I211" s="49">
        <v>5255.54</v>
      </c>
      <c r="J211" s="49">
        <v>4140.62</v>
      </c>
      <c r="K211" s="425">
        <v>4126.33</v>
      </c>
      <c r="L211" s="425">
        <v>4032.2669999999998</v>
      </c>
      <c r="M211" s="425">
        <v>2619.4749999999999</v>
      </c>
      <c r="N211" s="96"/>
      <c r="O211" s="96"/>
      <c r="P211" s="319" t="s">
        <v>1455</v>
      </c>
      <c r="Q211" s="39" t="s">
        <v>3457</v>
      </c>
    </row>
    <row r="212" spans="1:17" s="499" customFormat="1" ht="26.4" customHeight="1" x14ac:dyDescent="0.3">
      <c r="A212" s="53" t="s">
        <v>950</v>
      </c>
      <c r="B212" s="53" t="s">
        <v>1454</v>
      </c>
      <c r="C212" s="37" t="s">
        <v>1178</v>
      </c>
      <c r="D212" s="12">
        <v>7587</v>
      </c>
      <c r="E212" s="82">
        <v>6095</v>
      </c>
      <c r="F212" s="82">
        <v>5298</v>
      </c>
      <c r="G212" s="82">
        <v>1678</v>
      </c>
      <c r="H212" s="82">
        <v>4360</v>
      </c>
      <c r="I212" s="82">
        <v>2904</v>
      </c>
      <c r="J212" s="82">
        <v>2853</v>
      </c>
      <c r="K212" s="82">
        <v>2646</v>
      </c>
      <c r="L212" s="82">
        <v>2244</v>
      </c>
      <c r="M212" s="82">
        <v>2143</v>
      </c>
      <c r="N212" s="82"/>
      <c r="O212" s="82"/>
      <c r="P212" s="319" t="s">
        <v>333</v>
      </c>
      <c r="Q212" s="39" t="s">
        <v>3457</v>
      </c>
    </row>
    <row r="213" spans="1:17" s="499" customFormat="1" ht="26.4" customHeight="1" x14ac:dyDescent="0.3">
      <c r="A213" s="53" t="s">
        <v>951</v>
      </c>
      <c r="B213" s="53" t="s">
        <v>1080</v>
      </c>
      <c r="C213" s="37" t="s">
        <v>1178</v>
      </c>
      <c r="D213" s="12">
        <v>8990</v>
      </c>
      <c r="E213" s="82">
        <v>6095</v>
      </c>
      <c r="F213" s="82">
        <v>7221</v>
      </c>
      <c r="G213" s="82">
        <v>5382</v>
      </c>
      <c r="H213" s="82">
        <v>4346</v>
      </c>
      <c r="I213" s="82">
        <v>16335</v>
      </c>
      <c r="J213" s="84">
        <v>10131</v>
      </c>
      <c r="K213" s="84">
        <v>15295</v>
      </c>
      <c r="L213" s="84">
        <v>14146</v>
      </c>
      <c r="M213" s="82">
        <v>7962</v>
      </c>
      <c r="N213" s="82"/>
      <c r="O213" s="82"/>
      <c r="P213" s="319" t="s">
        <v>333</v>
      </c>
      <c r="Q213" s="39" t="s">
        <v>3457</v>
      </c>
    </row>
    <row r="214" spans="1:17" s="499" customFormat="1" ht="26.4" customHeight="1" x14ac:dyDescent="0.3">
      <c r="A214" s="53" t="s">
        <v>952</v>
      </c>
      <c r="B214" s="53" t="s">
        <v>1383</v>
      </c>
      <c r="C214" s="37"/>
      <c r="D214" s="23">
        <v>1051.069</v>
      </c>
      <c r="E214" s="426">
        <v>1057.165</v>
      </c>
      <c r="F214" s="426">
        <v>1064.386</v>
      </c>
      <c r="G214" s="426">
        <v>1069.769</v>
      </c>
      <c r="H214" s="426">
        <v>1074.1130000000001</v>
      </c>
      <c r="I214" s="426">
        <v>1090.4480000000001</v>
      </c>
      <c r="J214" s="426">
        <v>1100.2529999999999</v>
      </c>
      <c r="K214" s="426">
        <v>1115.873</v>
      </c>
      <c r="L214" s="82">
        <v>1130019</v>
      </c>
      <c r="M214" s="82">
        <v>1137981</v>
      </c>
      <c r="N214" s="82"/>
      <c r="O214" s="82"/>
      <c r="P214" s="319" t="s">
        <v>1456</v>
      </c>
      <c r="Q214" s="39" t="s">
        <v>3457</v>
      </c>
    </row>
    <row r="215" spans="1:17" s="499" customFormat="1" ht="26.4" customHeight="1" x14ac:dyDescent="0.3">
      <c r="A215" s="53" t="s">
        <v>953</v>
      </c>
      <c r="B215" s="53" t="s">
        <v>1384</v>
      </c>
      <c r="C215" s="37"/>
      <c r="D215" s="14">
        <v>177.566</v>
      </c>
      <c r="E215" s="96">
        <v>156.46199999999999</v>
      </c>
      <c r="F215" s="96">
        <v>164.66200000000001</v>
      </c>
      <c r="G215" s="96">
        <v>155.91399999999999</v>
      </c>
      <c r="H215" s="96">
        <v>154.76599999999999</v>
      </c>
      <c r="I215" s="96">
        <v>148.42599999999999</v>
      </c>
      <c r="J215" s="96">
        <v>203.27199999999999</v>
      </c>
      <c r="K215" s="96">
        <v>137.976</v>
      </c>
      <c r="L215" s="96">
        <v>147</v>
      </c>
      <c r="M215" s="96" t="s">
        <v>3384</v>
      </c>
      <c r="N215" s="96"/>
      <c r="O215" s="96"/>
      <c r="P215" s="319" t="s">
        <v>1456</v>
      </c>
      <c r="Q215" s="39" t="s">
        <v>3457</v>
      </c>
    </row>
    <row r="216" spans="1:17" s="502" customFormat="1" ht="26.4" customHeight="1" x14ac:dyDescent="0.3">
      <c r="A216" s="198" t="s">
        <v>4129</v>
      </c>
      <c r="B216" s="198"/>
      <c r="C216" s="198"/>
      <c r="D216" s="198"/>
      <c r="E216" s="198"/>
      <c r="F216" s="198"/>
      <c r="G216" s="198"/>
      <c r="H216" s="198"/>
      <c r="I216" s="198"/>
      <c r="J216" s="198"/>
      <c r="K216" s="198"/>
      <c r="L216" s="198"/>
      <c r="M216" s="198"/>
      <c r="N216" s="198"/>
      <c r="O216" s="198"/>
      <c r="P216" s="198"/>
      <c r="Q216" s="198"/>
    </row>
    <row r="217" spans="1:17" s="499" customFormat="1" ht="26.4" customHeight="1" x14ac:dyDescent="0.3">
      <c r="A217" s="53" t="s">
        <v>954</v>
      </c>
      <c r="B217" s="53" t="s">
        <v>122</v>
      </c>
      <c r="C217" s="37"/>
      <c r="D217" s="5" t="s">
        <v>1457</v>
      </c>
      <c r="E217" s="37"/>
      <c r="F217" s="37"/>
      <c r="G217" s="37"/>
      <c r="H217" s="37"/>
      <c r="I217" s="37"/>
      <c r="J217" s="37"/>
      <c r="K217" s="37"/>
      <c r="L217" s="37"/>
      <c r="M217" s="37"/>
      <c r="N217" s="37"/>
      <c r="O217" s="37"/>
      <c r="P217" s="319" t="s">
        <v>119</v>
      </c>
      <c r="Q217" s="39" t="s">
        <v>274</v>
      </c>
    </row>
    <row r="218" spans="1:17" s="499" customFormat="1" ht="26.4" customHeight="1" x14ac:dyDescent="0.3">
      <c r="A218" s="53" t="s">
        <v>955</v>
      </c>
      <c r="B218" s="39" t="s">
        <v>321</v>
      </c>
      <c r="C218" s="37"/>
      <c r="D218" s="5"/>
      <c r="E218" s="37" t="s">
        <v>1458</v>
      </c>
      <c r="F218" s="37"/>
      <c r="G218" s="37"/>
      <c r="H218" s="37"/>
      <c r="I218" s="37"/>
      <c r="J218" s="37"/>
      <c r="K218" s="37"/>
      <c r="L218" s="37"/>
      <c r="M218" s="37"/>
      <c r="N218" s="37"/>
      <c r="O218" s="37"/>
      <c r="P218" s="319" t="s">
        <v>123</v>
      </c>
      <c r="Q218" s="39" t="s">
        <v>275</v>
      </c>
    </row>
    <row r="219" spans="1:17" s="499" customFormat="1" ht="26.4" customHeight="1" x14ac:dyDescent="0.3">
      <c r="A219" s="53" t="s">
        <v>956</v>
      </c>
      <c r="B219" s="53" t="s">
        <v>124</v>
      </c>
      <c r="C219" s="37"/>
      <c r="D219" s="12">
        <v>76955</v>
      </c>
      <c r="E219" s="82">
        <v>194054</v>
      </c>
      <c r="F219" s="82">
        <v>217469</v>
      </c>
      <c r="G219" s="82">
        <v>143150</v>
      </c>
      <c r="H219" s="82"/>
      <c r="I219" s="82">
        <v>19360</v>
      </c>
      <c r="J219" s="82">
        <v>16867</v>
      </c>
      <c r="K219" s="82"/>
      <c r="L219" s="82"/>
      <c r="M219" s="82"/>
      <c r="N219" s="82"/>
      <c r="O219" s="82"/>
      <c r="P219" s="319" t="s">
        <v>123</v>
      </c>
      <c r="Q219" s="39" t="s">
        <v>1306</v>
      </c>
    </row>
    <row r="220" spans="1:17" s="499" customFormat="1" ht="26.4" customHeight="1" x14ac:dyDescent="0.3">
      <c r="A220" s="53" t="s">
        <v>957</v>
      </c>
      <c r="B220" s="53" t="s">
        <v>322</v>
      </c>
      <c r="C220" s="37"/>
      <c r="D220" s="5">
        <v>182</v>
      </c>
      <c r="E220" s="37"/>
      <c r="F220" s="37"/>
      <c r="G220" s="37"/>
      <c r="H220" s="37"/>
      <c r="I220" s="37"/>
      <c r="J220" s="37"/>
      <c r="K220" s="37"/>
      <c r="L220" s="37"/>
      <c r="M220" s="37"/>
      <c r="N220" s="37"/>
      <c r="O220" s="37"/>
      <c r="P220" s="319" t="s">
        <v>1090</v>
      </c>
      <c r="Q220" s="39" t="s">
        <v>269</v>
      </c>
    </row>
    <row r="221" spans="1:17" s="499" customFormat="1" ht="26.4" customHeight="1" x14ac:dyDescent="0.3">
      <c r="A221" s="53" t="s">
        <v>958</v>
      </c>
      <c r="B221" s="53" t="s">
        <v>1304</v>
      </c>
      <c r="C221" s="37"/>
      <c r="D221" s="15">
        <v>54144</v>
      </c>
      <c r="E221" s="84">
        <v>83107</v>
      </c>
      <c r="F221" s="84">
        <v>94354</v>
      </c>
      <c r="G221" s="84">
        <v>117722</v>
      </c>
      <c r="H221" s="84">
        <v>132994</v>
      </c>
      <c r="I221" s="84">
        <v>133718</v>
      </c>
      <c r="J221" s="84">
        <v>140132</v>
      </c>
      <c r="K221" s="84">
        <v>175081</v>
      </c>
      <c r="L221" s="84">
        <v>140937</v>
      </c>
      <c r="M221" s="84">
        <v>141701</v>
      </c>
      <c r="N221" s="84">
        <v>104868</v>
      </c>
      <c r="O221" s="84">
        <v>99378</v>
      </c>
      <c r="P221" s="319" t="s">
        <v>125</v>
      </c>
      <c r="Q221" s="39" t="s">
        <v>3588</v>
      </c>
    </row>
    <row r="222" spans="1:17" s="499" customFormat="1" ht="26.4" customHeight="1" x14ac:dyDescent="0.3">
      <c r="A222" s="53" t="s">
        <v>959</v>
      </c>
      <c r="B222" s="53" t="s">
        <v>126</v>
      </c>
      <c r="C222" s="37"/>
      <c r="D222" s="5" t="s">
        <v>90</v>
      </c>
      <c r="E222" s="37"/>
      <c r="F222" s="37"/>
      <c r="G222" s="37"/>
      <c r="H222" s="37"/>
      <c r="I222" s="37"/>
      <c r="J222" s="37" t="s">
        <v>3224</v>
      </c>
      <c r="K222" s="37"/>
      <c r="L222" s="37"/>
      <c r="M222" s="37"/>
      <c r="N222" s="37"/>
      <c r="O222" s="37"/>
      <c r="P222" s="39" t="s">
        <v>127</v>
      </c>
      <c r="Q222" s="39" t="s">
        <v>276</v>
      </c>
    </row>
    <row r="223" spans="1:17" s="499" customFormat="1" ht="26.4" customHeight="1" x14ac:dyDescent="0.3">
      <c r="A223" s="53" t="s">
        <v>960</v>
      </c>
      <c r="B223" s="53" t="s">
        <v>128</v>
      </c>
      <c r="C223" s="37"/>
      <c r="D223" s="5" t="s">
        <v>1386</v>
      </c>
      <c r="E223" s="37"/>
      <c r="F223" s="37"/>
      <c r="G223" s="37"/>
      <c r="H223" s="37"/>
      <c r="I223" s="37"/>
      <c r="J223" s="37"/>
      <c r="K223" s="37"/>
      <c r="L223" s="37"/>
      <c r="M223" s="37"/>
      <c r="N223" s="37"/>
      <c r="O223" s="37"/>
      <c r="P223" s="39" t="s">
        <v>119</v>
      </c>
      <c r="Q223" s="39" t="s">
        <v>277</v>
      </c>
    </row>
    <row r="224" spans="1:17" s="499" customFormat="1" ht="26.4" customHeight="1" x14ac:dyDescent="0.3">
      <c r="A224" s="172" t="s">
        <v>961</v>
      </c>
      <c r="B224" s="172" t="s">
        <v>129</v>
      </c>
      <c r="C224" s="173"/>
      <c r="D224" s="7">
        <v>12000</v>
      </c>
      <c r="E224" s="37"/>
      <c r="F224" s="37"/>
      <c r="G224" s="82">
        <v>32600</v>
      </c>
      <c r="H224" s="37"/>
      <c r="I224" s="37"/>
      <c r="J224" s="37"/>
      <c r="K224" s="37"/>
      <c r="L224" s="37"/>
      <c r="M224" s="37"/>
      <c r="N224" s="37"/>
      <c r="O224" s="37"/>
      <c r="P224" s="39" t="s">
        <v>1459</v>
      </c>
      <c r="Q224" s="172" t="s">
        <v>278</v>
      </c>
    </row>
    <row r="225" spans="1:17" s="499" customFormat="1" ht="26.4" customHeight="1" x14ac:dyDescent="0.3">
      <c r="A225" s="172"/>
      <c r="B225" s="172"/>
      <c r="C225" s="173"/>
      <c r="D225" s="5">
        <v>50</v>
      </c>
      <c r="E225" s="37"/>
      <c r="F225" s="37"/>
      <c r="G225" s="37"/>
      <c r="H225" s="37"/>
      <c r="I225" s="37"/>
      <c r="J225" s="37"/>
      <c r="K225" s="37"/>
      <c r="L225" s="37"/>
      <c r="M225" s="37"/>
      <c r="N225" s="37"/>
      <c r="O225" s="37"/>
      <c r="P225" s="39" t="s">
        <v>1460</v>
      </c>
      <c r="Q225" s="172"/>
    </row>
    <row r="226" spans="1:17" s="499" customFormat="1" ht="26.4" customHeight="1" x14ac:dyDescent="0.3">
      <c r="A226" s="172" t="s">
        <v>962</v>
      </c>
      <c r="B226" s="172" t="s">
        <v>130</v>
      </c>
      <c r="C226" s="173"/>
      <c r="D226" s="7">
        <v>1808302</v>
      </c>
      <c r="E226" s="36"/>
      <c r="F226" s="36"/>
      <c r="G226" s="36"/>
      <c r="H226" s="36"/>
      <c r="I226" s="36"/>
      <c r="J226" s="36"/>
      <c r="K226" s="36"/>
      <c r="L226" s="36"/>
      <c r="M226" s="36"/>
      <c r="N226" s="36"/>
      <c r="O226" s="36"/>
      <c r="P226" s="39" t="s">
        <v>131</v>
      </c>
      <c r="Q226" s="172" t="s">
        <v>277</v>
      </c>
    </row>
    <row r="227" spans="1:17" s="499" customFormat="1" ht="26.4" customHeight="1" x14ac:dyDescent="0.3">
      <c r="A227" s="172"/>
      <c r="B227" s="172"/>
      <c r="C227" s="173"/>
      <c r="D227" s="7">
        <v>217700</v>
      </c>
      <c r="E227" s="36"/>
      <c r="F227" s="36"/>
      <c r="G227" s="36"/>
      <c r="H227" s="36"/>
      <c r="I227" s="36"/>
      <c r="J227" s="36"/>
      <c r="K227" s="36"/>
      <c r="L227" s="36"/>
      <c r="M227" s="36"/>
      <c r="N227" s="36"/>
      <c r="O227" s="36"/>
      <c r="P227" s="39" t="s">
        <v>132</v>
      </c>
      <c r="Q227" s="172"/>
    </row>
    <row r="228" spans="1:17" s="499" customFormat="1" ht="26.4" customHeight="1" x14ac:dyDescent="0.3">
      <c r="A228" s="172"/>
      <c r="B228" s="172"/>
      <c r="C228" s="173"/>
      <c r="D228" s="7" t="s">
        <v>1228</v>
      </c>
      <c r="E228" s="36"/>
      <c r="F228" s="36"/>
      <c r="G228" s="36"/>
      <c r="H228" s="36"/>
      <c r="I228" s="36"/>
      <c r="J228" s="36"/>
      <c r="K228" s="36"/>
      <c r="L228" s="36"/>
      <c r="M228" s="36"/>
      <c r="N228" s="36"/>
      <c r="O228" s="36"/>
      <c r="P228" s="39" t="s">
        <v>133</v>
      </c>
      <c r="Q228" s="172"/>
    </row>
    <row r="229" spans="1:17" s="499" customFormat="1" ht="26.4" customHeight="1" x14ac:dyDescent="0.3">
      <c r="A229" s="172"/>
      <c r="B229" s="172"/>
      <c r="C229" s="173"/>
      <c r="D229" s="7" t="s">
        <v>1229</v>
      </c>
      <c r="E229" s="36"/>
      <c r="F229" s="36"/>
      <c r="G229" s="36"/>
      <c r="H229" s="36"/>
      <c r="I229" s="36"/>
      <c r="J229" s="36"/>
      <c r="K229" s="36"/>
      <c r="L229" s="36"/>
      <c r="M229" s="36"/>
      <c r="N229" s="36"/>
      <c r="O229" s="36"/>
      <c r="P229" s="39" t="s">
        <v>134</v>
      </c>
      <c r="Q229" s="172"/>
    </row>
    <row r="230" spans="1:17" s="499" customFormat="1" ht="26.4" customHeight="1" x14ac:dyDescent="0.3">
      <c r="A230" s="172"/>
      <c r="B230" s="172"/>
      <c r="C230" s="173"/>
      <c r="D230" s="7" t="s">
        <v>1230</v>
      </c>
      <c r="E230" s="36"/>
      <c r="F230" s="36"/>
      <c r="G230" s="36"/>
      <c r="H230" s="36"/>
      <c r="I230" s="36"/>
      <c r="J230" s="36"/>
      <c r="K230" s="36"/>
      <c r="L230" s="36"/>
      <c r="M230" s="36"/>
      <c r="N230" s="36"/>
      <c r="O230" s="36"/>
      <c r="P230" s="39" t="s">
        <v>135</v>
      </c>
      <c r="Q230" s="172"/>
    </row>
    <row r="231" spans="1:17" s="499" customFormat="1" ht="26.4" customHeight="1" x14ac:dyDescent="0.3">
      <c r="A231" s="53" t="s">
        <v>963</v>
      </c>
      <c r="B231" s="53" t="s">
        <v>136</v>
      </c>
      <c r="C231" s="37"/>
      <c r="D231" s="5">
        <v>85</v>
      </c>
      <c r="E231" s="37">
        <v>277</v>
      </c>
      <c r="F231" s="37">
        <v>565</v>
      </c>
      <c r="G231" s="37">
        <v>573</v>
      </c>
      <c r="H231" s="37">
        <v>515</v>
      </c>
      <c r="I231" s="37">
        <v>666</v>
      </c>
      <c r="J231" s="37">
        <v>678</v>
      </c>
      <c r="K231" s="37">
        <v>460</v>
      </c>
      <c r="L231" s="37">
        <v>850</v>
      </c>
      <c r="M231" s="36">
        <v>1024</v>
      </c>
      <c r="N231" s="37">
        <v>1205</v>
      </c>
      <c r="O231" s="37"/>
      <c r="P231" s="39" t="s">
        <v>137</v>
      </c>
      <c r="Q231" s="39" t="s">
        <v>3587</v>
      </c>
    </row>
    <row r="232" spans="1:17" s="499" customFormat="1" ht="26.4" customHeight="1" x14ac:dyDescent="0.3">
      <c r="A232" s="53" t="s">
        <v>964</v>
      </c>
      <c r="B232" s="53" t="s">
        <v>138</v>
      </c>
      <c r="C232" s="37"/>
      <c r="D232" s="24">
        <v>8.1000000000000003E-2</v>
      </c>
      <c r="E232" s="427">
        <v>7.9299999999999995E-2</v>
      </c>
      <c r="F232" s="427">
        <v>9.6000000000000002E-2</v>
      </c>
      <c r="G232" s="427">
        <v>8.8999999999999996E-2</v>
      </c>
      <c r="H232" s="427">
        <v>9.8000000000000004E-2</v>
      </c>
      <c r="I232" s="427">
        <v>9.9000000000000005E-2</v>
      </c>
      <c r="J232" s="427"/>
      <c r="K232" s="38"/>
      <c r="L232" s="38"/>
      <c r="M232" s="427"/>
      <c r="N232" s="427"/>
      <c r="O232" s="427"/>
      <c r="P232" s="319" t="s">
        <v>139</v>
      </c>
      <c r="Q232" s="39" t="s">
        <v>3320</v>
      </c>
    </row>
    <row r="233" spans="1:17" s="499" customFormat="1" ht="26.4" customHeight="1" x14ac:dyDescent="0.3">
      <c r="A233" s="53" t="s">
        <v>965</v>
      </c>
      <c r="B233" s="53" t="s">
        <v>1211</v>
      </c>
      <c r="C233" s="37"/>
      <c r="D233" s="24">
        <v>5.3400000000000003E-2</v>
      </c>
      <c r="E233" s="427">
        <v>6.0499999999999998E-2</v>
      </c>
      <c r="F233" s="427">
        <v>4.5999999999999999E-2</v>
      </c>
      <c r="G233" s="427">
        <v>2.8000000000000001E-2</v>
      </c>
      <c r="H233" s="427">
        <v>0.02</v>
      </c>
      <c r="I233" s="427">
        <v>8.9999999999999993E-3</v>
      </c>
      <c r="J233" s="427"/>
      <c r="K233" s="38">
        <v>3.6</v>
      </c>
      <c r="L233" s="38">
        <v>1.3</v>
      </c>
      <c r="M233" s="38">
        <v>1.4</v>
      </c>
      <c r="N233" s="38">
        <v>3.5</v>
      </c>
      <c r="O233" s="427"/>
      <c r="P233" s="319" t="s">
        <v>139</v>
      </c>
      <c r="Q233" s="39" t="s">
        <v>3638</v>
      </c>
    </row>
    <row r="234" spans="1:17" s="499" customFormat="1" ht="26.4" customHeight="1" x14ac:dyDescent="0.3">
      <c r="A234" s="53" t="s">
        <v>966</v>
      </c>
      <c r="B234" s="53" t="s">
        <v>1212</v>
      </c>
      <c r="C234" s="37"/>
      <c r="D234" s="24">
        <v>7.9000000000000008E-3</v>
      </c>
      <c r="E234" s="427">
        <v>1.6000000000000001E-3</v>
      </c>
      <c r="F234" s="427">
        <v>1E-3</v>
      </c>
      <c r="G234" s="427">
        <v>2E-3</v>
      </c>
      <c r="H234" s="427">
        <v>2E-3</v>
      </c>
      <c r="I234" s="427">
        <v>1E-3</v>
      </c>
      <c r="J234" s="427"/>
      <c r="K234" s="38">
        <v>0.3</v>
      </c>
      <c r="L234" s="38">
        <v>0.2</v>
      </c>
      <c r="M234" s="38">
        <v>0</v>
      </c>
      <c r="N234" s="38">
        <v>0</v>
      </c>
      <c r="O234" s="427"/>
      <c r="P234" s="319" t="s">
        <v>139</v>
      </c>
      <c r="Q234" s="39" t="s">
        <v>3638</v>
      </c>
    </row>
    <row r="235" spans="1:17" s="499" customFormat="1" ht="26.4" customHeight="1" x14ac:dyDescent="0.3">
      <c r="A235" s="53" t="s">
        <v>967</v>
      </c>
      <c r="B235" s="53" t="s">
        <v>140</v>
      </c>
      <c r="C235" s="37"/>
      <c r="D235" s="24">
        <v>9.3700000000000006E-2</v>
      </c>
      <c r="E235" s="427">
        <v>6.6400000000000001E-2</v>
      </c>
      <c r="F235" s="427">
        <v>0.06</v>
      </c>
      <c r="G235" s="427">
        <v>5.2999999999999999E-2</v>
      </c>
      <c r="H235" s="427">
        <v>5.2999999999999999E-2</v>
      </c>
      <c r="I235" s="427">
        <v>8.3000000000000004E-2</v>
      </c>
      <c r="J235" s="427"/>
      <c r="K235" s="38">
        <v>8.3000000000000007</v>
      </c>
      <c r="L235" s="38">
        <v>11.1</v>
      </c>
      <c r="M235" s="38">
        <v>7.9</v>
      </c>
      <c r="N235" s="38">
        <v>5.2</v>
      </c>
      <c r="O235" s="427"/>
      <c r="P235" s="319" t="s">
        <v>139</v>
      </c>
      <c r="Q235" s="39" t="s">
        <v>3638</v>
      </c>
    </row>
    <row r="236" spans="1:17" s="499" customFormat="1" ht="26.4" customHeight="1" x14ac:dyDescent="0.3">
      <c r="A236" s="53" t="s">
        <v>968</v>
      </c>
      <c r="B236" s="53" t="s">
        <v>141</v>
      </c>
      <c r="C236" s="37"/>
      <c r="D236" s="24">
        <v>8.2600000000000007E-2</v>
      </c>
      <c r="E236" s="427">
        <v>6.1199999999999997E-2</v>
      </c>
      <c r="F236" s="427">
        <v>6.4000000000000001E-2</v>
      </c>
      <c r="G236" s="427">
        <v>6.0999999999999999E-2</v>
      </c>
      <c r="H236" s="427">
        <v>0.06</v>
      </c>
      <c r="I236" s="427">
        <v>4.3999999999999997E-2</v>
      </c>
      <c r="J236" s="427"/>
      <c r="K236" s="38">
        <v>9.8000000000000007</v>
      </c>
      <c r="L236" s="38">
        <v>9.8000000000000007</v>
      </c>
      <c r="M236" s="38">
        <v>9.8000000000000007</v>
      </c>
      <c r="N236" s="38">
        <v>8</v>
      </c>
      <c r="O236" s="427"/>
      <c r="P236" s="319" t="s">
        <v>139</v>
      </c>
      <c r="Q236" s="39" t="s">
        <v>3638</v>
      </c>
    </row>
    <row r="237" spans="1:17" s="499" customFormat="1" ht="26.4" customHeight="1" x14ac:dyDescent="0.3">
      <c r="A237" s="53" t="s">
        <v>969</v>
      </c>
      <c r="B237" s="53" t="s">
        <v>142</v>
      </c>
      <c r="C237" s="37"/>
      <c r="D237" s="24">
        <v>0.11210000000000001</v>
      </c>
      <c r="E237" s="427">
        <v>0.10929999999999999</v>
      </c>
      <c r="F237" s="427">
        <v>9.7000000000000003E-2</v>
      </c>
      <c r="G237" s="427">
        <v>0.10299999999999999</v>
      </c>
      <c r="H237" s="427">
        <v>8.4000000000000005E-2</v>
      </c>
      <c r="I237" s="427">
        <v>6.8000000000000005E-2</v>
      </c>
      <c r="J237" s="427"/>
      <c r="K237" s="38">
        <v>12.7</v>
      </c>
      <c r="L237" s="38">
        <v>14</v>
      </c>
      <c r="M237" s="38">
        <v>12.9</v>
      </c>
      <c r="N237" s="38">
        <v>10.8</v>
      </c>
      <c r="O237" s="427"/>
      <c r="P237" s="319" t="s">
        <v>139</v>
      </c>
      <c r="Q237" s="39" t="s">
        <v>3638</v>
      </c>
    </row>
    <row r="238" spans="1:17" s="499" customFormat="1" ht="26.4" customHeight="1" x14ac:dyDescent="0.3">
      <c r="A238" s="53" t="s">
        <v>970</v>
      </c>
      <c r="B238" s="53" t="s">
        <v>143</v>
      </c>
      <c r="C238" s="37"/>
      <c r="D238" s="24">
        <v>0.13850000000000001</v>
      </c>
      <c r="E238" s="427">
        <v>0.14760000000000001</v>
      </c>
      <c r="F238" s="427">
        <v>0.17</v>
      </c>
      <c r="G238" s="427">
        <v>0.20899999999999999</v>
      </c>
      <c r="H238" s="427">
        <v>0.215</v>
      </c>
      <c r="I238" s="427">
        <v>0.22700000000000001</v>
      </c>
      <c r="J238" s="427"/>
      <c r="K238" s="38">
        <v>27</v>
      </c>
      <c r="L238" s="38">
        <v>25.4</v>
      </c>
      <c r="M238" s="427" t="s">
        <v>3639</v>
      </c>
      <c r="N238" s="427" t="s">
        <v>3639</v>
      </c>
      <c r="O238" s="427"/>
      <c r="P238" s="319" t="s">
        <v>139</v>
      </c>
      <c r="Q238" s="39" t="s">
        <v>3638</v>
      </c>
    </row>
    <row r="239" spans="1:17" s="499" customFormat="1" ht="26.4" customHeight="1" x14ac:dyDescent="0.3">
      <c r="A239" s="53" t="s">
        <v>971</v>
      </c>
      <c r="B239" s="53" t="s">
        <v>132</v>
      </c>
      <c r="C239" s="37"/>
      <c r="D239" s="7">
        <v>92264</v>
      </c>
      <c r="E239" s="36">
        <v>112288</v>
      </c>
      <c r="F239" s="36">
        <v>129568</v>
      </c>
      <c r="G239" s="36">
        <v>144290</v>
      </c>
      <c r="H239" s="36">
        <v>149310</v>
      </c>
      <c r="I239" s="36">
        <v>172320</v>
      </c>
      <c r="J239" s="36"/>
      <c r="K239" s="36">
        <v>226901</v>
      </c>
      <c r="L239" s="36">
        <v>226782</v>
      </c>
      <c r="M239" s="427" t="s">
        <v>3639</v>
      </c>
      <c r="N239" s="427" t="s">
        <v>3639</v>
      </c>
      <c r="O239" s="36"/>
      <c r="P239" s="319" t="s">
        <v>144</v>
      </c>
      <c r="Q239" s="39" t="s">
        <v>3638</v>
      </c>
    </row>
    <row r="240" spans="1:17" s="499" customFormat="1" ht="26.4" customHeight="1" x14ac:dyDescent="0.3">
      <c r="A240" s="53" t="s">
        <v>972</v>
      </c>
      <c r="B240" s="53" t="s">
        <v>145</v>
      </c>
      <c r="C240" s="37"/>
      <c r="D240" s="2"/>
      <c r="E240" s="40">
        <v>5.5E-2</v>
      </c>
      <c r="F240" s="40">
        <v>9.6000000000000002E-2</v>
      </c>
      <c r="G240" s="40">
        <v>6.3E-2</v>
      </c>
      <c r="H240" s="40">
        <v>5.7000000000000002E-2</v>
      </c>
      <c r="I240" s="40">
        <v>3.6999999999999998E-2</v>
      </c>
      <c r="J240" s="40"/>
      <c r="K240" s="37">
        <v>10.3</v>
      </c>
      <c r="L240" s="37">
        <v>9.3000000000000007</v>
      </c>
      <c r="M240" s="38">
        <v>9</v>
      </c>
      <c r="N240" s="38">
        <v>8.1</v>
      </c>
      <c r="O240" s="40"/>
      <c r="P240" s="319" t="s">
        <v>139</v>
      </c>
      <c r="Q240" s="39" t="s">
        <v>3638</v>
      </c>
    </row>
    <row r="241" spans="1:17" s="502" customFormat="1" ht="26.4" customHeight="1" x14ac:dyDescent="0.3">
      <c r="A241" s="198" t="s">
        <v>4130</v>
      </c>
      <c r="B241" s="198"/>
      <c r="C241" s="198"/>
      <c r="D241" s="198"/>
      <c r="E241" s="198"/>
      <c r="F241" s="198"/>
      <c r="G241" s="198"/>
      <c r="H241" s="198"/>
      <c r="I241" s="198"/>
      <c r="J241" s="198"/>
      <c r="K241" s="198"/>
      <c r="L241" s="198"/>
      <c r="M241" s="198"/>
      <c r="N241" s="198"/>
      <c r="O241" s="198"/>
      <c r="P241" s="198"/>
      <c r="Q241" s="198"/>
    </row>
    <row r="242" spans="1:17" s="499" customFormat="1" ht="26.4" customHeight="1" x14ac:dyDescent="0.3">
      <c r="A242" s="53" t="s">
        <v>973</v>
      </c>
      <c r="B242" s="53" t="s">
        <v>146</v>
      </c>
      <c r="C242" s="37"/>
      <c r="D242" s="5" t="s">
        <v>1451</v>
      </c>
      <c r="E242" s="37"/>
      <c r="F242" s="37"/>
      <c r="G242" s="37"/>
      <c r="H242" s="37"/>
      <c r="I242" s="37"/>
      <c r="J242" s="37"/>
      <c r="K242" s="37"/>
      <c r="L242" s="37"/>
      <c r="M242" s="37"/>
      <c r="N242" s="37"/>
      <c r="O242" s="37"/>
      <c r="P242" s="319" t="s">
        <v>119</v>
      </c>
      <c r="Q242" s="39" t="s">
        <v>279</v>
      </c>
    </row>
    <row r="243" spans="1:17" s="499" customFormat="1" ht="26.4" customHeight="1" x14ac:dyDescent="0.3">
      <c r="A243" s="53" t="s">
        <v>974</v>
      </c>
      <c r="B243" s="53" t="s">
        <v>147</v>
      </c>
      <c r="C243" s="37"/>
      <c r="D243" s="5">
        <v>2</v>
      </c>
      <c r="E243" s="37"/>
      <c r="F243" s="37"/>
      <c r="G243" s="37"/>
      <c r="H243" s="37"/>
      <c r="I243" s="37"/>
      <c r="J243" s="37" t="s">
        <v>3224</v>
      </c>
      <c r="K243" s="37"/>
      <c r="L243" s="37"/>
      <c r="M243" s="37"/>
      <c r="N243" s="37"/>
      <c r="O243" s="37"/>
      <c r="P243" s="319" t="s">
        <v>148</v>
      </c>
      <c r="Q243" s="39" t="s">
        <v>280</v>
      </c>
    </row>
    <row r="244" spans="1:17" s="499" customFormat="1" ht="26.4" customHeight="1" x14ac:dyDescent="0.3">
      <c r="A244" s="53" t="s">
        <v>975</v>
      </c>
      <c r="B244" s="53" t="s">
        <v>149</v>
      </c>
      <c r="C244" s="37"/>
      <c r="D244" s="5" t="s">
        <v>90</v>
      </c>
      <c r="E244" s="37"/>
      <c r="F244" s="37"/>
      <c r="G244" s="37"/>
      <c r="H244" s="37"/>
      <c r="I244" s="37"/>
      <c r="J244" s="37" t="s">
        <v>3224</v>
      </c>
      <c r="K244" s="37"/>
      <c r="L244" s="37"/>
      <c r="M244" s="37"/>
      <c r="N244" s="37"/>
      <c r="O244" s="37"/>
      <c r="P244" s="319" t="s">
        <v>150</v>
      </c>
      <c r="Q244" s="39" t="s">
        <v>281</v>
      </c>
    </row>
    <row r="245" spans="1:17" s="499" customFormat="1" ht="26.4" customHeight="1" x14ac:dyDescent="0.3">
      <c r="A245" s="53" t="s">
        <v>976</v>
      </c>
      <c r="B245" s="53" t="s">
        <v>151</v>
      </c>
      <c r="C245" s="37"/>
      <c r="D245" s="99" t="s">
        <v>90</v>
      </c>
      <c r="E245" s="307"/>
      <c r="F245" s="307"/>
      <c r="G245" s="307"/>
      <c r="H245" s="307"/>
      <c r="I245" s="307"/>
      <c r="J245" s="37" t="s">
        <v>3224</v>
      </c>
      <c r="K245" s="307"/>
      <c r="L245" s="307"/>
      <c r="M245" s="307"/>
      <c r="N245" s="307"/>
      <c r="O245" s="307"/>
      <c r="P245" s="326" t="s">
        <v>150</v>
      </c>
      <c r="Q245" s="39" t="s">
        <v>281</v>
      </c>
    </row>
    <row r="246" spans="1:17" s="502" customFormat="1" ht="26.4" customHeight="1" x14ac:dyDescent="0.3">
      <c r="A246" s="198" t="s">
        <v>4131</v>
      </c>
      <c r="B246" s="198"/>
      <c r="C246" s="198"/>
      <c r="D246" s="198"/>
      <c r="E246" s="198"/>
      <c r="F246" s="198"/>
      <c r="G246" s="198"/>
      <c r="H246" s="198"/>
      <c r="I246" s="198"/>
      <c r="J246" s="198"/>
      <c r="K246" s="198"/>
      <c r="L246" s="198"/>
      <c r="M246" s="198"/>
      <c r="N246" s="198"/>
      <c r="O246" s="198"/>
      <c r="P246" s="198"/>
      <c r="Q246" s="198"/>
    </row>
    <row r="247" spans="1:17" s="499" customFormat="1" ht="26.4" customHeight="1" x14ac:dyDescent="0.3">
      <c r="A247" s="172" t="s">
        <v>977</v>
      </c>
      <c r="B247" s="172" t="s">
        <v>1124</v>
      </c>
      <c r="C247" s="173"/>
      <c r="D247" s="25">
        <v>3650</v>
      </c>
      <c r="E247" s="312">
        <v>3767</v>
      </c>
      <c r="F247" s="312">
        <v>4147</v>
      </c>
      <c r="G247" s="312">
        <v>4516</v>
      </c>
      <c r="H247" s="308">
        <v>5218</v>
      </c>
      <c r="I247" s="312">
        <v>5521</v>
      </c>
      <c r="J247" s="312">
        <v>5988</v>
      </c>
      <c r="K247" s="312">
        <v>7032</v>
      </c>
      <c r="L247" s="312">
        <v>7592</v>
      </c>
      <c r="M247" s="312">
        <v>8013</v>
      </c>
      <c r="N247" s="312">
        <v>9965</v>
      </c>
      <c r="O247" s="312"/>
      <c r="P247" s="319" t="s">
        <v>152</v>
      </c>
      <c r="Q247" s="172" t="s">
        <v>3586</v>
      </c>
    </row>
    <row r="248" spans="1:17" s="499" customFormat="1" ht="26.4" customHeight="1" x14ac:dyDescent="0.3">
      <c r="A248" s="172"/>
      <c r="B248" s="172"/>
      <c r="C248" s="173"/>
      <c r="D248" s="25">
        <v>1751</v>
      </c>
      <c r="E248" s="312">
        <v>1681</v>
      </c>
      <c r="F248" s="312">
        <v>1596</v>
      </c>
      <c r="G248" s="312">
        <v>1864</v>
      </c>
      <c r="H248" s="308">
        <v>1940</v>
      </c>
      <c r="I248" s="312">
        <v>1942</v>
      </c>
      <c r="J248" s="312">
        <f>1887+190</f>
        <v>2077</v>
      </c>
      <c r="K248" s="312">
        <f>2196+278</f>
        <v>2474</v>
      </c>
      <c r="L248" s="312">
        <v>2826</v>
      </c>
      <c r="M248" s="312">
        <v>2509</v>
      </c>
      <c r="N248" s="312">
        <v>2590</v>
      </c>
      <c r="O248" s="312"/>
      <c r="P248" s="319" t="s">
        <v>153</v>
      </c>
      <c r="Q248" s="172"/>
    </row>
    <row r="249" spans="1:17" s="499" customFormat="1" ht="26.4" customHeight="1" x14ac:dyDescent="0.3">
      <c r="A249" s="172"/>
      <c r="B249" s="172"/>
      <c r="C249" s="173"/>
      <c r="D249" s="25">
        <v>1898</v>
      </c>
      <c r="E249" s="312">
        <v>2086</v>
      </c>
      <c r="F249" s="312">
        <v>2552</v>
      </c>
      <c r="G249" s="312">
        <v>2651</v>
      </c>
      <c r="H249" s="312">
        <v>3278</v>
      </c>
      <c r="I249" s="312">
        <v>3578</v>
      </c>
      <c r="J249" s="312">
        <f>J247-J248</f>
        <v>3911</v>
      </c>
      <c r="K249" s="312">
        <f>K247-K248</f>
        <v>4558</v>
      </c>
      <c r="L249" s="312">
        <f>L247-L248</f>
        <v>4766</v>
      </c>
      <c r="M249" s="312">
        <f>M247-M248</f>
        <v>5504</v>
      </c>
      <c r="N249" s="312">
        <v>7990</v>
      </c>
      <c r="O249" s="312"/>
      <c r="P249" s="319" t="s">
        <v>1125</v>
      </c>
      <c r="Q249" s="172"/>
    </row>
    <row r="250" spans="1:17" s="499" customFormat="1" ht="26.4" customHeight="1" x14ac:dyDescent="0.3">
      <c r="A250" s="53" t="s">
        <v>978</v>
      </c>
      <c r="B250" s="39" t="s">
        <v>1091</v>
      </c>
      <c r="C250" s="197" t="s">
        <v>1452</v>
      </c>
      <c r="D250" s="197"/>
      <c r="E250" s="37"/>
      <c r="F250" s="37"/>
      <c r="G250" s="37"/>
      <c r="H250" s="37"/>
      <c r="I250" s="37"/>
      <c r="J250" s="37"/>
      <c r="K250" s="37"/>
      <c r="L250" s="37"/>
      <c r="M250" s="37"/>
      <c r="N250" s="37"/>
      <c r="O250" s="37"/>
      <c r="P250" s="319" t="s">
        <v>323</v>
      </c>
      <c r="Q250" s="39" t="s">
        <v>282</v>
      </c>
    </row>
    <row r="251" spans="1:17" s="499" customFormat="1" ht="26.4" customHeight="1" x14ac:dyDescent="0.3">
      <c r="A251" s="53" t="s">
        <v>979</v>
      </c>
      <c r="B251" s="53" t="s">
        <v>154</v>
      </c>
      <c r="C251" s="37"/>
      <c r="D251" s="5">
        <v>927</v>
      </c>
      <c r="E251" s="82">
        <v>1164</v>
      </c>
      <c r="F251" s="82">
        <v>1148</v>
      </c>
      <c r="G251" s="37">
        <v>925</v>
      </c>
      <c r="H251" s="37">
        <v>925</v>
      </c>
      <c r="I251" s="37" t="s">
        <v>3329</v>
      </c>
      <c r="J251" s="37" t="s">
        <v>3310</v>
      </c>
      <c r="K251" s="37" t="s">
        <v>3311</v>
      </c>
      <c r="L251" s="37"/>
      <c r="M251" s="37"/>
      <c r="N251" s="37"/>
      <c r="O251" s="37"/>
      <c r="P251" s="319" t="s">
        <v>1453</v>
      </c>
      <c r="Q251" s="39" t="s">
        <v>3312</v>
      </c>
    </row>
    <row r="252" spans="1:17" s="499" customFormat="1" ht="26.4" customHeight="1" x14ac:dyDescent="0.3">
      <c r="A252" s="53" t="s">
        <v>980</v>
      </c>
      <c r="B252" s="53" t="s">
        <v>155</v>
      </c>
      <c r="C252" s="37"/>
      <c r="D252" s="5" t="s">
        <v>90</v>
      </c>
      <c r="E252" s="37"/>
      <c r="F252" s="37"/>
      <c r="G252" s="37"/>
      <c r="H252" s="37"/>
      <c r="I252" s="37"/>
      <c r="J252" s="37"/>
      <c r="K252" s="37"/>
      <c r="L252" s="37"/>
      <c r="M252" s="37"/>
      <c r="N252" s="37"/>
      <c r="O252" s="37"/>
      <c r="P252" s="319" t="s">
        <v>156</v>
      </c>
      <c r="Q252" s="39" t="s">
        <v>283</v>
      </c>
    </row>
    <row r="253" spans="1:17" s="499" customFormat="1" ht="26.4" customHeight="1" x14ac:dyDescent="0.3">
      <c r="A253" s="173" t="s">
        <v>981</v>
      </c>
      <c r="B253" s="173" t="s">
        <v>157</v>
      </c>
      <c r="C253" s="37"/>
      <c r="D253" s="5" t="s">
        <v>90</v>
      </c>
      <c r="E253" s="36">
        <v>2825448</v>
      </c>
      <c r="F253" s="438">
        <v>3150571.2972019999</v>
      </c>
      <c r="G253" s="438">
        <v>3404823.4189940002</v>
      </c>
      <c r="H253" s="36">
        <v>3929810</v>
      </c>
      <c r="I253" s="36">
        <v>4209224</v>
      </c>
      <c r="J253" s="36">
        <v>4385124</v>
      </c>
      <c r="K253" s="36">
        <v>4739042</v>
      </c>
      <c r="L253" s="36">
        <v>5149280</v>
      </c>
      <c r="M253" s="36">
        <v>4879026</v>
      </c>
      <c r="N253" s="36">
        <v>4956616</v>
      </c>
      <c r="O253" s="36">
        <v>1666034</v>
      </c>
      <c r="P253" s="319" t="s">
        <v>3141</v>
      </c>
      <c r="Q253" s="172" t="s">
        <v>3589</v>
      </c>
    </row>
    <row r="254" spans="1:17" s="499" customFormat="1" ht="26.4" customHeight="1" x14ac:dyDescent="0.3">
      <c r="A254" s="173"/>
      <c r="B254" s="173"/>
      <c r="C254" s="37"/>
      <c r="D254" s="5" t="s">
        <v>90</v>
      </c>
      <c r="E254" s="36">
        <v>5284693</v>
      </c>
      <c r="F254" s="438">
        <v>5789936.0230299998</v>
      </c>
      <c r="G254" s="438">
        <v>6255419.5540199997</v>
      </c>
      <c r="H254" s="36">
        <v>7033425</v>
      </c>
      <c r="I254" s="36">
        <v>7462044</v>
      </c>
      <c r="J254" s="36">
        <v>7747834</v>
      </c>
      <c r="K254" s="36">
        <v>9088255</v>
      </c>
      <c r="L254" s="36">
        <v>10249648</v>
      </c>
      <c r="M254" s="36">
        <v>10544797</v>
      </c>
      <c r="N254" s="36">
        <v>12797548</v>
      </c>
      <c r="O254" s="36">
        <v>3740026</v>
      </c>
      <c r="P254" s="319" t="s">
        <v>3140</v>
      </c>
      <c r="Q254" s="172"/>
    </row>
    <row r="255" spans="1:17" s="499" customFormat="1" ht="26.4" customHeight="1" x14ac:dyDescent="0.3">
      <c r="A255" s="53" t="s">
        <v>982</v>
      </c>
      <c r="B255" s="53" t="s">
        <v>158</v>
      </c>
      <c r="C255" s="37"/>
      <c r="D255" s="5" t="s">
        <v>90</v>
      </c>
      <c r="E255" s="37"/>
      <c r="F255" s="37"/>
      <c r="G255" s="37"/>
      <c r="H255" s="37"/>
      <c r="I255" s="37"/>
      <c r="J255" s="37" t="s">
        <v>3224</v>
      </c>
      <c r="K255" s="37"/>
      <c r="L255" s="37"/>
      <c r="M255" s="37"/>
      <c r="N255" s="37"/>
      <c r="O255" s="37"/>
      <c r="P255" s="319" t="s">
        <v>159</v>
      </c>
      <c r="Q255" s="39" t="s">
        <v>284</v>
      </c>
    </row>
    <row r="256" spans="1:17" s="499" customFormat="1" ht="26.4" customHeight="1" x14ac:dyDescent="0.3">
      <c r="A256" s="53" t="s">
        <v>983</v>
      </c>
      <c r="B256" s="53" t="s">
        <v>1092</v>
      </c>
      <c r="C256" s="37"/>
      <c r="D256" s="5" t="s">
        <v>90</v>
      </c>
      <c r="E256" s="37"/>
      <c r="F256" s="37"/>
      <c r="G256" s="37"/>
      <c r="H256" s="37"/>
      <c r="I256" s="37"/>
      <c r="J256" s="37" t="s">
        <v>3224</v>
      </c>
      <c r="K256" s="37"/>
      <c r="L256" s="37"/>
      <c r="M256" s="37"/>
      <c r="N256" s="37"/>
      <c r="O256" s="37"/>
      <c r="P256" s="319" t="s">
        <v>160</v>
      </c>
      <c r="Q256" s="39" t="s">
        <v>285</v>
      </c>
    </row>
    <row r="257" spans="1:17" s="499" customFormat="1" ht="26.4" customHeight="1" x14ac:dyDescent="0.3">
      <c r="A257" s="172" t="s">
        <v>984</v>
      </c>
      <c r="B257" s="172" t="s">
        <v>1126</v>
      </c>
      <c r="C257" s="173"/>
      <c r="D257" s="5"/>
      <c r="E257" s="37">
        <v>283</v>
      </c>
      <c r="F257" s="37"/>
      <c r="G257" s="37"/>
      <c r="H257" s="37"/>
      <c r="I257" s="37"/>
      <c r="J257" s="37" t="s">
        <v>3224</v>
      </c>
      <c r="K257" s="37"/>
      <c r="L257" s="37"/>
      <c r="M257" s="37"/>
      <c r="N257" s="37"/>
      <c r="O257" s="37"/>
      <c r="P257" s="319" t="s">
        <v>161</v>
      </c>
      <c r="Q257" s="172" t="s">
        <v>286</v>
      </c>
    </row>
    <row r="258" spans="1:17" s="499" customFormat="1" ht="26.4" customHeight="1" x14ac:dyDescent="0.3">
      <c r="A258" s="172"/>
      <c r="B258" s="172"/>
      <c r="C258" s="173"/>
      <c r="D258" s="5"/>
      <c r="E258" s="37">
        <v>40</v>
      </c>
      <c r="F258" s="37"/>
      <c r="G258" s="37"/>
      <c r="H258" s="37"/>
      <c r="I258" s="37"/>
      <c r="J258" s="37" t="s">
        <v>3224</v>
      </c>
      <c r="K258" s="37"/>
      <c r="L258" s="37"/>
      <c r="M258" s="37"/>
      <c r="N258" s="37"/>
      <c r="O258" s="37"/>
      <c r="P258" s="319" t="s">
        <v>1093</v>
      </c>
      <c r="Q258" s="172"/>
    </row>
    <row r="259" spans="1:17" s="499" customFormat="1" ht="26.4" customHeight="1" x14ac:dyDescent="0.3">
      <c r="A259" s="53" t="s">
        <v>985</v>
      </c>
      <c r="B259" s="53" t="s">
        <v>162</v>
      </c>
      <c r="C259" s="37"/>
      <c r="D259" s="5" t="s">
        <v>90</v>
      </c>
      <c r="E259" s="37"/>
      <c r="F259" s="37"/>
      <c r="G259" s="37"/>
      <c r="H259" s="37"/>
      <c r="I259" s="37"/>
      <c r="J259" s="37" t="s">
        <v>3224</v>
      </c>
      <c r="K259" s="37"/>
      <c r="L259" s="37"/>
      <c r="M259" s="37"/>
      <c r="N259" s="37"/>
      <c r="O259" s="37"/>
      <c r="P259" s="319" t="s">
        <v>163</v>
      </c>
      <c r="Q259" s="39" t="s">
        <v>281</v>
      </c>
    </row>
    <row r="260" spans="1:17" s="502" customFormat="1" ht="26.4" customHeight="1" x14ac:dyDescent="0.3">
      <c r="A260" s="200" t="s">
        <v>329</v>
      </c>
      <c r="B260" s="200"/>
      <c r="C260" s="200"/>
      <c r="D260" s="200"/>
      <c r="E260" s="200"/>
      <c r="F260" s="200"/>
      <c r="G260" s="200"/>
      <c r="H260" s="200"/>
      <c r="I260" s="200"/>
      <c r="J260" s="200"/>
      <c r="K260" s="200"/>
      <c r="L260" s="200"/>
      <c r="M260" s="200"/>
      <c r="N260" s="200"/>
      <c r="O260" s="200"/>
      <c r="P260" s="200"/>
      <c r="Q260" s="200"/>
    </row>
    <row r="261" spans="1:17" s="502" customFormat="1" ht="26.4" customHeight="1" x14ac:dyDescent="0.3">
      <c r="A261" s="198" t="s">
        <v>4132</v>
      </c>
      <c r="B261" s="198"/>
      <c r="C261" s="198"/>
      <c r="D261" s="198"/>
      <c r="E261" s="198"/>
      <c r="F261" s="198"/>
      <c r="G261" s="198"/>
      <c r="H261" s="198"/>
      <c r="I261" s="198"/>
      <c r="J261" s="198"/>
      <c r="K261" s="198"/>
      <c r="L261" s="198"/>
      <c r="M261" s="198"/>
      <c r="N261" s="198"/>
      <c r="O261" s="198"/>
      <c r="P261" s="198"/>
      <c r="Q261" s="198"/>
    </row>
    <row r="262" spans="1:17" s="499" customFormat="1" ht="26.4" customHeight="1" x14ac:dyDescent="0.3">
      <c r="A262" s="172" t="s">
        <v>986</v>
      </c>
      <c r="B262" s="172" t="s">
        <v>1095</v>
      </c>
      <c r="C262" s="173"/>
      <c r="D262" s="4">
        <v>30655.599999999999</v>
      </c>
      <c r="E262" s="48">
        <v>31645.599999999999</v>
      </c>
      <c r="F262" s="48">
        <v>32215.1</v>
      </c>
      <c r="G262" s="48">
        <v>33439.705058099658</v>
      </c>
      <c r="H262" s="48">
        <v>35962.131984237305</v>
      </c>
      <c r="I262" s="48">
        <v>37262.5</v>
      </c>
      <c r="J262" s="48">
        <v>37895.1</v>
      </c>
      <c r="K262" s="48">
        <v>39529.599999999999</v>
      </c>
      <c r="L262" s="48">
        <v>41353.199999999997</v>
      </c>
      <c r="M262" s="48">
        <v>40151.1</v>
      </c>
      <c r="N262" s="36">
        <f>N263+N264</f>
        <v>42404.9</v>
      </c>
      <c r="O262" s="36">
        <f>O263+O264</f>
        <v>13455.599999999999</v>
      </c>
      <c r="P262" s="319" t="s">
        <v>1</v>
      </c>
      <c r="Q262" s="172" t="s">
        <v>3590</v>
      </c>
    </row>
    <row r="263" spans="1:17" s="499" customFormat="1" ht="26.4" customHeight="1" x14ac:dyDescent="0.3">
      <c r="A263" s="172"/>
      <c r="B263" s="172"/>
      <c r="C263" s="173"/>
      <c r="D263" s="4">
        <v>18779.900000000001</v>
      </c>
      <c r="E263" s="48">
        <v>19149.599999999999</v>
      </c>
      <c r="F263" s="48">
        <v>19264.7</v>
      </c>
      <c r="G263" s="48">
        <v>20086.322104017119</v>
      </c>
      <c r="H263" s="48">
        <v>21885.73966385606</v>
      </c>
      <c r="I263" s="48">
        <v>22592.799999999999</v>
      </c>
      <c r="J263" s="48">
        <v>23463.8</v>
      </c>
      <c r="K263" s="48">
        <v>24837.1</v>
      </c>
      <c r="L263" s="48">
        <v>26300.799999999999</v>
      </c>
      <c r="M263" s="48">
        <v>25226.7</v>
      </c>
      <c r="N263" s="36">
        <v>27064</v>
      </c>
      <c r="O263" s="36">
        <v>8360.2999999999993</v>
      </c>
      <c r="P263" s="319" t="s">
        <v>164</v>
      </c>
      <c r="Q263" s="172"/>
    </row>
    <row r="264" spans="1:17" s="499" customFormat="1" ht="26.4" customHeight="1" x14ac:dyDescent="0.3">
      <c r="A264" s="172"/>
      <c r="B264" s="172"/>
      <c r="C264" s="173"/>
      <c r="D264" s="4">
        <v>11864.7</v>
      </c>
      <c r="E264" s="48">
        <v>12486.1</v>
      </c>
      <c r="F264" s="48">
        <v>12939.8</v>
      </c>
      <c r="G264" s="48">
        <v>13353.382954082537</v>
      </c>
      <c r="H264" s="48">
        <v>14076.392320381243</v>
      </c>
      <c r="I264" s="48">
        <v>14669.7</v>
      </c>
      <c r="J264" s="48">
        <v>14431.3</v>
      </c>
      <c r="K264" s="48">
        <v>14692.5</v>
      </c>
      <c r="L264" s="48">
        <v>15052.4</v>
      </c>
      <c r="M264" s="48">
        <v>14924.4</v>
      </c>
      <c r="N264" s="36">
        <v>15340.9</v>
      </c>
      <c r="O264" s="36">
        <v>5095.3</v>
      </c>
      <c r="P264" s="319" t="s">
        <v>165</v>
      </c>
      <c r="Q264" s="172"/>
    </row>
    <row r="265" spans="1:17" s="499" customFormat="1" ht="26.4" customHeight="1" x14ac:dyDescent="0.3">
      <c r="A265" s="53" t="s">
        <v>987</v>
      </c>
      <c r="B265" s="53" t="s">
        <v>166</v>
      </c>
      <c r="C265" s="37"/>
      <c r="D265" s="5" t="s">
        <v>90</v>
      </c>
      <c r="E265" s="37"/>
      <c r="F265" s="37"/>
      <c r="G265" s="37"/>
      <c r="H265" s="37"/>
      <c r="I265" s="37"/>
      <c r="J265" s="37"/>
      <c r="K265" s="37"/>
      <c r="L265" s="37"/>
      <c r="M265" s="37"/>
      <c r="N265" s="37"/>
      <c r="O265" s="37"/>
      <c r="P265" s="319" t="s">
        <v>167</v>
      </c>
      <c r="Q265" s="39" t="s">
        <v>1106</v>
      </c>
    </row>
    <row r="266" spans="1:17" s="499" customFormat="1" ht="26.4" customHeight="1" x14ac:dyDescent="0.3">
      <c r="A266" s="53" t="s">
        <v>988</v>
      </c>
      <c r="B266" s="53" t="s">
        <v>168</v>
      </c>
      <c r="C266" s="37"/>
      <c r="D266" s="5" t="s">
        <v>90</v>
      </c>
      <c r="E266" s="37"/>
      <c r="F266" s="37"/>
      <c r="G266" s="37"/>
      <c r="H266" s="37"/>
      <c r="I266" s="37"/>
      <c r="J266" s="37"/>
      <c r="K266" s="37"/>
      <c r="L266" s="37"/>
      <c r="M266" s="37"/>
      <c r="N266" s="37"/>
      <c r="O266" s="37"/>
      <c r="P266" s="319" t="s">
        <v>150</v>
      </c>
      <c r="Q266" s="39" t="s">
        <v>287</v>
      </c>
    </row>
    <row r="267" spans="1:17" s="499" customFormat="1" ht="26.4" customHeight="1" x14ac:dyDescent="0.3">
      <c r="A267" s="172" t="s">
        <v>989</v>
      </c>
      <c r="B267" s="172" t="s">
        <v>1081</v>
      </c>
      <c r="C267" s="173"/>
      <c r="D267" s="14">
        <v>11389.6</v>
      </c>
      <c r="E267" s="96">
        <v>10211.9</v>
      </c>
      <c r="F267" s="96">
        <v>9832.5255914999998</v>
      </c>
      <c r="G267" s="48">
        <v>9399.6169460000019</v>
      </c>
      <c r="H267" s="48">
        <v>10336.200000000001</v>
      </c>
      <c r="I267" s="48">
        <v>10929.3</v>
      </c>
      <c r="J267" s="48">
        <v>10468.799999999999</v>
      </c>
      <c r="K267" s="48">
        <v>9830.7605436825452</v>
      </c>
      <c r="L267" s="48">
        <v>9583.7441031070684</v>
      </c>
      <c r="M267" s="48">
        <v>10087.747580809022</v>
      </c>
      <c r="N267" s="43">
        <v>10153.799999999999</v>
      </c>
      <c r="O267" s="43">
        <v>2830.6</v>
      </c>
      <c r="P267" s="319" t="s">
        <v>169</v>
      </c>
      <c r="Q267" s="172" t="s">
        <v>3591</v>
      </c>
    </row>
    <row r="268" spans="1:17" s="499" customFormat="1" ht="26.4" customHeight="1" x14ac:dyDescent="0.3">
      <c r="A268" s="172"/>
      <c r="B268" s="172"/>
      <c r="C268" s="173"/>
      <c r="D268" s="14">
        <v>6605.1</v>
      </c>
      <c r="E268" s="96">
        <v>6821.8</v>
      </c>
      <c r="F268" s="96">
        <v>6636.6953430000003</v>
      </c>
      <c r="G268" s="428">
        <v>6582.1432460000005</v>
      </c>
      <c r="H268" s="428">
        <v>6591.7690760000005</v>
      </c>
      <c r="I268" s="428">
        <v>6848.0492010000007</v>
      </c>
      <c r="J268" s="48">
        <v>7131.867557999999</v>
      </c>
      <c r="K268" s="48">
        <v>7326.2033870000005</v>
      </c>
      <c r="L268" s="48">
        <v>7492.1887489999999</v>
      </c>
      <c r="M268" s="48">
        <v>7138.5981529999999</v>
      </c>
      <c r="N268" s="43">
        <v>7766.4</v>
      </c>
      <c r="O268" s="43">
        <v>3728.9</v>
      </c>
      <c r="P268" s="319" t="s">
        <v>170</v>
      </c>
      <c r="Q268" s="172"/>
    </row>
    <row r="269" spans="1:17" s="499" customFormat="1" ht="26.4" customHeight="1" x14ac:dyDescent="0.3">
      <c r="A269" s="172"/>
      <c r="B269" s="172"/>
      <c r="C269" s="173"/>
      <c r="D269" s="14">
        <v>4705</v>
      </c>
      <c r="E269" s="96">
        <v>4715.8999999999996</v>
      </c>
      <c r="F269" s="96">
        <v>4514.2392619999991</v>
      </c>
      <c r="G269" s="428">
        <v>4802.8406960000002</v>
      </c>
      <c r="H269" s="428">
        <v>5133.9273109999995</v>
      </c>
      <c r="I269" s="428">
        <v>5389.2310199999993</v>
      </c>
      <c r="J269" s="48">
        <v>5515.3783240000012</v>
      </c>
      <c r="K269" s="48">
        <v>5702.3498789999994</v>
      </c>
      <c r="L269" s="48">
        <v>6036.6042029999999</v>
      </c>
      <c r="M269" s="48">
        <v>5430.426348</v>
      </c>
      <c r="N269" s="43">
        <v>6520.3</v>
      </c>
      <c r="O269" s="43">
        <v>2550.6999999999998</v>
      </c>
      <c r="P269" s="319" t="s">
        <v>171</v>
      </c>
      <c r="Q269" s="172"/>
    </row>
    <row r="270" spans="1:17" s="499" customFormat="1" ht="26.4" customHeight="1" x14ac:dyDescent="0.3">
      <c r="A270" s="172"/>
      <c r="B270" s="172"/>
      <c r="C270" s="173"/>
      <c r="D270" s="14">
        <v>2896.6</v>
      </c>
      <c r="E270" s="96">
        <v>3151.4</v>
      </c>
      <c r="F270" s="96">
        <v>3165.7489819999996</v>
      </c>
      <c r="G270" s="428">
        <v>3115.5443260000002</v>
      </c>
      <c r="H270" s="428">
        <v>3557.8999919999997</v>
      </c>
      <c r="I270" s="428">
        <v>3190.9694699999986</v>
      </c>
      <c r="J270" s="48">
        <v>3434.1993550000002</v>
      </c>
      <c r="K270" s="48">
        <v>3538.4435870000002</v>
      </c>
      <c r="L270" s="48">
        <v>3439.0133780000001</v>
      </c>
      <c r="M270" s="48">
        <v>3367.0885149999999</v>
      </c>
      <c r="N270" s="43">
        <v>3517.8</v>
      </c>
      <c r="O270" s="43">
        <v>957.9</v>
      </c>
      <c r="P270" s="319" t="s">
        <v>172</v>
      </c>
      <c r="Q270" s="172"/>
    </row>
    <row r="271" spans="1:17" s="499" customFormat="1" ht="26.4" customHeight="1" x14ac:dyDescent="0.3">
      <c r="A271" s="172"/>
      <c r="B271" s="172"/>
      <c r="C271" s="173"/>
      <c r="D271" s="14">
        <v>2125.8000000000002</v>
      </c>
      <c r="E271" s="96">
        <v>2056.3000000000002</v>
      </c>
      <c r="F271" s="96">
        <v>2073.9946730000001</v>
      </c>
      <c r="G271" s="428">
        <v>1981.030358</v>
      </c>
      <c r="H271" s="428">
        <v>2194.8575629999996</v>
      </c>
      <c r="I271" s="428">
        <v>2252.1715040000004</v>
      </c>
      <c r="J271" s="48">
        <v>2326.085079</v>
      </c>
      <c r="K271" s="48">
        <v>2337.15335</v>
      </c>
      <c r="L271" s="48">
        <v>2425.4437370000001</v>
      </c>
      <c r="M271" s="48">
        <v>2414.3821000000003</v>
      </c>
      <c r="N271" s="43">
        <v>2358.1</v>
      </c>
      <c r="O271" s="43">
        <v>807.5</v>
      </c>
      <c r="P271" s="319" t="s">
        <v>173</v>
      </c>
      <c r="Q271" s="172"/>
    </row>
    <row r="272" spans="1:17" s="499" customFormat="1" ht="26.4" customHeight="1" x14ac:dyDescent="0.3">
      <c r="A272" s="172"/>
      <c r="B272" s="172"/>
      <c r="C272" s="173"/>
      <c r="D272" s="14">
        <v>1227.5999999999999</v>
      </c>
      <c r="E272" s="96">
        <v>1438.6</v>
      </c>
      <c r="F272" s="96">
        <v>1232.3829679999999</v>
      </c>
      <c r="G272" s="428">
        <v>1249.580154</v>
      </c>
      <c r="H272" s="428">
        <v>1265.0653480000001</v>
      </c>
      <c r="I272" s="428">
        <v>1270.7568649999998</v>
      </c>
      <c r="J272" s="48">
        <v>1126.9574409999998</v>
      </c>
      <c r="K272" s="48">
        <v>1271.0819419999998</v>
      </c>
      <c r="L272" s="48">
        <v>1255.6305450000004</v>
      </c>
      <c r="M272" s="48">
        <v>1330.9893579999998</v>
      </c>
      <c r="N272" s="413">
        <v>1322.6</v>
      </c>
      <c r="O272" s="413">
        <v>383.1</v>
      </c>
      <c r="P272" s="319" t="s">
        <v>174</v>
      </c>
      <c r="Q272" s="172"/>
    </row>
    <row r="273" spans="1:17" s="499" customFormat="1" ht="26.4" customHeight="1" x14ac:dyDescent="0.3">
      <c r="A273" s="172"/>
      <c r="B273" s="172"/>
      <c r="C273" s="173"/>
      <c r="D273" s="14">
        <v>1840.2</v>
      </c>
      <c r="E273" s="96">
        <v>1903.2</v>
      </c>
      <c r="F273" s="96">
        <v>1954.2317411687611</v>
      </c>
      <c r="G273" s="48">
        <v>2013.6737182955267</v>
      </c>
      <c r="H273" s="48">
        <v>2067.1</v>
      </c>
      <c r="I273" s="48">
        <v>2129.4</v>
      </c>
      <c r="J273" s="429">
        <v>2135881.3208302036</v>
      </c>
      <c r="K273" s="429">
        <v>2182344.71481134</v>
      </c>
      <c r="L273" s="429">
        <v>2246935.8620396554</v>
      </c>
      <c r="M273" s="429">
        <v>2192073.4166504741</v>
      </c>
      <c r="N273" s="430">
        <v>2228889</v>
      </c>
      <c r="O273" s="430">
        <v>581598</v>
      </c>
      <c r="P273" s="319" t="s">
        <v>175</v>
      </c>
      <c r="Q273" s="172"/>
    </row>
    <row r="274" spans="1:17" s="499" customFormat="1" ht="26.4" customHeight="1" x14ac:dyDescent="0.3">
      <c r="A274" s="172"/>
      <c r="B274" s="172"/>
      <c r="C274" s="173"/>
      <c r="D274" s="14">
        <v>1606.6</v>
      </c>
      <c r="E274" s="96">
        <v>1736.1</v>
      </c>
      <c r="F274" s="96">
        <v>1846.2799957845768</v>
      </c>
      <c r="G274" s="48">
        <v>1913.7561968351299</v>
      </c>
      <c r="H274" s="48">
        <v>2058.1098053887717</v>
      </c>
      <c r="I274" s="48">
        <v>2149.8000000000002</v>
      </c>
      <c r="J274" s="429">
        <v>1723497.4685835252</v>
      </c>
      <c r="K274" s="429">
        <v>1751607.807042297</v>
      </c>
      <c r="L274" s="429">
        <v>1801776.2924394486</v>
      </c>
      <c r="M274" s="429">
        <v>1775744.3689322767</v>
      </c>
      <c r="N274" s="430">
        <v>1859238</v>
      </c>
      <c r="O274" s="430">
        <v>599637</v>
      </c>
      <c r="P274" s="319" t="s">
        <v>176</v>
      </c>
      <c r="Q274" s="172"/>
    </row>
    <row r="275" spans="1:17" s="499" customFormat="1" ht="26.4" customHeight="1" x14ac:dyDescent="0.3">
      <c r="A275" s="172"/>
      <c r="B275" s="172"/>
      <c r="C275" s="173"/>
      <c r="D275" s="14">
        <v>384.8</v>
      </c>
      <c r="E275" s="96">
        <v>384.3</v>
      </c>
      <c r="F275" s="96">
        <v>372.99145286675406</v>
      </c>
      <c r="G275" s="48">
        <v>370.07359493440083</v>
      </c>
      <c r="H275" s="48">
        <v>372</v>
      </c>
      <c r="I275" s="48">
        <v>378.3</v>
      </c>
      <c r="J275" s="429">
        <v>183941.12518225037</v>
      </c>
      <c r="K275" s="429">
        <v>187935.86234899034</v>
      </c>
      <c r="L275" s="429">
        <v>192718.40159928048</v>
      </c>
      <c r="M275" s="429">
        <v>196246.909907675</v>
      </c>
      <c r="N275" s="430">
        <v>203991</v>
      </c>
      <c r="O275" s="430">
        <v>66290</v>
      </c>
      <c r="P275" s="319" t="s">
        <v>177</v>
      </c>
      <c r="Q275" s="172"/>
    </row>
    <row r="276" spans="1:17" s="499" customFormat="1" ht="26.4" customHeight="1" x14ac:dyDescent="0.3">
      <c r="A276" s="172"/>
      <c r="B276" s="172"/>
      <c r="C276" s="173"/>
      <c r="D276" s="14">
        <v>180.5</v>
      </c>
      <c r="E276" s="96">
        <v>190.6</v>
      </c>
      <c r="F276" s="96">
        <v>199.19893336924656</v>
      </c>
      <c r="G276" s="48">
        <v>210.32487271118595</v>
      </c>
      <c r="H276" s="48">
        <v>219.9</v>
      </c>
      <c r="I276" s="48">
        <v>231</v>
      </c>
      <c r="J276" s="429">
        <v>169804.68148125257</v>
      </c>
      <c r="K276" s="429">
        <v>176061.93867229624</v>
      </c>
      <c r="L276" s="429">
        <v>181404.62551147601</v>
      </c>
      <c r="M276" s="429">
        <v>187103.73082817718</v>
      </c>
      <c r="N276" s="430">
        <v>209549</v>
      </c>
      <c r="O276" s="430">
        <v>65540</v>
      </c>
      <c r="P276" s="319" t="s">
        <v>178</v>
      </c>
      <c r="Q276" s="172"/>
    </row>
    <row r="277" spans="1:17" s="499" customFormat="1" ht="26.4" customHeight="1" x14ac:dyDescent="0.3">
      <c r="A277" s="172"/>
      <c r="B277" s="172"/>
      <c r="C277" s="173"/>
      <c r="D277" s="14">
        <v>28</v>
      </c>
      <c r="E277" s="96">
        <v>26.5</v>
      </c>
      <c r="F277" s="96">
        <v>27.654467318472221</v>
      </c>
      <c r="G277" s="48">
        <v>28.327629455876547</v>
      </c>
      <c r="H277" s="48">
        <v>28.2</v>
      </c>
      <c r="I277" s="48">
        <v>28</v>
      </c>
      <c r="J277" s="429">
        <v>12363.608867431343</v>
      </c>
      <c r="K277" s="429">
        <v>12581.237251994249</v>
      </c>
      <c r="L277" s="431">
        <v>12753.737180790733</v>
      </c>
      <c r="M277" s="431">
        <v>12826.703200729355</v>
      </c>
      <c r="N277" s="63">
        <v>13009</v>
      </c>
      <c r="O277" s="432">
        <v>4384</v>
      </c>
      <c r="P277" s="319" t="s">
        <v>179</v>
      </c>
      <c r="Q277" s="172"/>
    </row>
    <row r="278" spans="1:17" s="499" customFormat="1" ht="26.4" customHeight="1" x14ac:dyDescent="0.3">
      <c r="A278" s="172" t="s">
        <v>990</v>
      </c>
      <c r="B278" s="172" t="s">
        <v>1094</v>
      </c>
      <c r="C278" s="173"/>
      <c r="D278" s="14">
        <v>727.5</v>
      </c>
      <c r="E278" s="96">
        <v>576.6</v>
      </c>
      <c r="F278" s="96">
        <v>756.2</v>
      </c>
      <c r="G278" s="48">
        <v>705.4</v>
      </c>
      <c r="H278" s="48">
        <v>679.9</v>
      </c>
      <c r="I278" s="48">
        <v>634.9</v>
      </c>
      <c r="J278" s="63">
        <v>637759.31565999996</v>
      </c>
      <c r="K278" s="63">
        <v>756200.93975000002</v>
      </c>
      <c r="L278" s="433">
        <v>1220701.1468600004</v>
      </c>
      <c r="M278" s="433">
        <v>827280.08291</v>
      </c>
      <c r="N278" s="63">
        <v>1100872</v>
      </c>
      <c r="O278" s="63">
        <v>122189</v>
      </c>
      <c r="P278" s="319" t="s">
        <v>180</v>
      </c>
      <c r="Q278" s="172" t="s">
        <v>3592</v>
      </c>
    </row>
    <row r="279" spans="1:17" s="499" customFormat="1" ht="26.4" customHeight="1" x14ac:dyDescent="0.3">
      <c r="A279" s="172"/>
      <c r="B279" s="172"/>
      <c r="C279" s="173"/>
      <c r="D279" s="14">
        <v>632.5</v>
      </c>
      <c r="E279" s="96">
        <v>690.4</v>
      </c>
      <c r="F279" s="96">
        <v>646.29999999999995</v>
      </c>
      <c r="G279" s="48">
        <v>651.20000000000005</v>
      </c>
      <c r="H279" s="48">
        <v>817.9</v>
      </c>
      <c r="I279" s="48">
        <v>875.47799999999995</v>
      </c>
      <c r="J279" s="63">
        <v>1045994.1859500002</v>
      </c>
      <c r="K279" s="63">
        <v>1199821.4992800001</v>
      </c>
      <c r="L279" s="433">
        <v>1363902.0657699981</v>
      </c>
      <c r="M279" s="433">
        <v>1745478.6023399956</v>
      </c>
      <c r="N279" s="63">
        <v>1705216</v>
      </c>
      <c r="O279" s="63">
        <v>742048</v>
      </c>
      <c r="P279" s="319" t="s">
        <v>181</v>
      </c>
      <c r="Q279" s="172"/>
    </row>
    <row r="280" spans="1:17" s="499" customFormat="1" ht="26.4" customHeight="1" x14ac:dyDescent="0.3">
      <c r="A280" s="172"/>
      <c r="B280" s="172"/>
      <c r="C280" s="173"/>
      <c r="D280" s="14">
        <v>383.4</v>
      </c>
      <c r="E280" s="96">
        <v>416.2</v>
      </c>
      <c r="F280" s="96">
        <v>420</v>
      </c>
      <c r="G280" s="48">
        <v>409.1</v>
      </c>
      <c r="H280" s="48">
        <v>384.4</v>
      </c>
      <c r="I280" s="48">
        <v>400.11599999999999</v>
      </c>
      <c r="J280" s="63">
        <v>377113.89724999998</v>
      </c>
      <c r="K280" s="63">
        <v>404513.69662000006</v>
      </c>
      <c r="L280" s="433">
        <v>371542.88763000024</v>
      </c>
      <c r="M280" s="433">
        <v>391214.03066999925</v>
      </c>
      <c r="N280" s="63">
        <v>406708</v>
      </c>
      <c r="O280" s="63">
        <v>79868</v>
      </c>
      <c r="P280" s="319" t="s">
        <v>182</v>
      </c>
      <c r="Q280" s="172"/>
    </row>
    <row r="281" spans="1:17" s="499" customFormat="1" ht="26.4" customHeight="1" x14ac:dyDescent="0.3">
      <c r="A281" s="172"/>
      <c r="B281" s="172"/>
      <c r="C281" s="173"/>
      <c r="D281" s="14">
        <v>306.89999999999998</v>
      </c>
      <c r="E281" s="96">
        <v>303.8</v>
      </c>
      <c r="F281" s="96">
        <v>396.6</v>
      </c>
      <c r="G281" s="48">
        <v>580.4</v>
      </c>
      <c r="H281" s="48">
        <v>724.1</v>
      </c>
      <c r="I281" s="48">
        <v>752.45500000000004</v>
      </c>
      <c r="J281" s="63">
        <v>759125.62294999987</v>
      </c>
      <c r="K281" s="63">
        <v>1083263.0754799999</v>
      </c>
      <c r="L281" s="433">
        <v>895049.20558999979</v>
      </c>
      <c r="M281" s="433">
        <v>963426.94922999945</v>
      </c>
      <c r="N281" s="63">
        <v>1247959</v>
      </c>
      <c r="O281" s="63">
        <v>387862</v>
      </c>
      <c r="P281" s="319" t="s">
        <v>183</v>
      </c>
      <c r="Q281" s="172"/>
    </row>
    <row r="282" spans="1:17" s="499" customFormat="1" ht="26.4" customHeight="1" x14ac:dyDescent="0.3">
      <c r="A282" s="172"/>
      <c r="B282" s="172"/>
      <c r="C282" s="173"/>
      <c r="D282" s="14">
        <v>196.4</v>
      </c>
      <c r="E282" s="96">
        <v>143.30000000000001</v>
      </c>
      <c r="F282" s="96">
        <v>103</v>
      </c>
      <c r="G282" s="48">
        <v>121.56</v>
      </c>
      <c r="H282" s="48">
        <v>124.9</v>
      </c>
      <c r="I282" s="48">
        <v>135.51900000000001</v>
      </c>
      <c r="J282" s="63">
        <v>124417.73975999998</v>
      </c>
      <c r="K282" s="63">
        <v>104932.97831999998</v>
      </c>
      <c r="L282" s="70">
        <v>77.521000000000001</v>
      </c>
      <c r="M282" s="70" t="s">
        <v>3391</v>
      </c>
      <c r="N282" s="63">
        <v>133449</v>
      </c>
      <c r="O282" s="70" t="s">
        <v>3391</v>
      </c>
      <c r="P282" s="319" t="s">
        <v>184</v>
      </c>
      <c r="Q282" s="172"/>
    </row>
    <row r="283" spans="1:17" s="499" customFormat="1" ht="26.4" customHeight="1" x14ac:dyDescent="0.3">
      <c r="A283" s="172"/>
      <c r="B283" s="172"/>
      <c r="C283" s="173"/>
      <c r="D283" s="14">
        <v>151.80000000000001</v>
      </c>
      <c r="E283" s="96">
        <v>183.1</v>
      </c>
      <c r="F283" s="96">
        <v>183.5</v>
      </c>
      <c r="G283" s="48">
        <v>131.69999999999999</v>
      </c>
      <c r="H283" s="48">
        <v>138.19999999999999</v>
      </c>
      <c r="I283" s="48">
        <v>138.1</v>
      </c>
      <c r="J283" s="63">
        <v>127585.39643000004</v>
      </c>
      <c r="K283" s="63">
        <v>148053.23517</v>
      </c>
      <c r="L283" s="433">
        <v>158618.24566999995</v>
      </c>
      <c r="M283" s="433">
        <v>219481.20678999994</v>
      </c>
      <c r="N283" s="63">
        <v>739956</v>
      </c>
      <c r="O283" s="63">
        <v>189865</v>
      </c>
      <c r="P283" s="319" t="s">
        <v>185</v>
      </c>
      <c r="Q283" s="172"/>
    </row>
    <row r="284" spans="1:17" s="499" customFormat="1" ht="26.4" customHeight="1" x14ac:dyDescent="0.3">
      <c r="A284" s="172" t="s">
        <v>991</v>
      </c>
      <c r="B284" s="172" t="s">
        <v>1499</v>
      </c>
      <c r="C284" s="37"/>
      <c r="D284" s="4" t="s">
        <v>1516</v>
      </c>
      <c r="E284" s="48"/>
      <c r="F284" s="48"/>
      <c r="G284" s="48"/>
      <c r="H284" s="48"/>
      <c r="I284" s="48"/>
      <c r="J284" s="48"/>
      <c r="K284" s="48"/>
      <c r="L284" s="48"/>
      <c r="M284" s="48"/>
      <c r="N284" s="48"/>
      <c r="O284" s="48"/>
      <c r="P284" s="173" t="s">
        <v>1496</v>
      </c>
      <c r="Q284" s="172" t="s">
        <v>289</v>
      </c>
    </row>
    <row r="285" spans="1:17" s="499" customFormat="1" ht="26.4" customHeight="1" x14ac:dyDescent="0.3">
      <c r="A285" s="172"/>
      <c r="B285" s="172"/>
      <c r="C285" s="37"/>
      <c r="D285" s="5" t="s">
        <v>1497</v>
      </c>
      <c r="E285" s="37"/>
      <c r="F285" s="37"/>
      <c r="G285" s="37"/>
      <c r="H285" s="37"/>
      <c r="I285" s="37"/>
      <c r="J285" s="37"/>
      <c r="K285" s="37"/>
      <c r="L285" s="37"/>
      <c r="M285" s="37"/>
      <c r="N285" s="37"/>
      <c r="O285" s="37"/>
      <c r="P285" s="173"/>
      <c r="Q285" s="172"/>
    </row>
    <row r="286" spans="1:17" s="499" customFormat="1" ht="26.4" customHeight="1" x14ac:dyDescent="0.3">
      <c r="A286" s="53" t="s">
        <v>992</v>
      </c>
      <c r="B286" s="53" t="s">
        <v>187</v>
      </c>
      <c r="C286" s="37"/>
      <c r="D286" s="5" t="s">
        <v>1498</v>
      </c>
      <c r="E286" s="37"/>
      <c r="F286" s="37"/>
      <c r="G286" s="37"/>
      <c r="H286" s="37"/>
      <c r="I286" s="37"/>
      <c r="J286" s="37"/>
      <c r="K286" s="37"/>
      <c r="L286" s="37"/>
      <c r="M286" s="37"/>
      <c r="N286" s="37"/>
      <c r="O286" s="37"/>
      <c r="P286" s="319" t="s">
        <v>188</v>
      </c>
      <c r="Q286" s="39" t="s">
        <v>290</v>
      </c>
    </row>
    <row r="287" spans="1:17" s="499" customFormat="1" ht="26.4" customHeight="1" x14ac:dyDescent="0.3">
      <c r="A287" s="53" t="s">
        <v>993</v>
      </c>
      <c r="B287" s="53" t="s">
        <v>189</v>
      </c>
      <c r="C287" s="37" t="s">
        <v>1179</v>
      </c>
      <c r="D287" s="5" t="s">
        <v>90</v>
      </c>
      <c r="E287" s="37"/>
      <c r="F287" s="37"/>
      <c r="G287" s="37"/>
      <c r="H287" s="37"/>
      <c r="I287" s="37"/>
      <c r="J287" s="37"/>
      <c r="K287" s="37"/>
      <c r="L287" s="37"/>
      <c r="M287" s="37"/>
      <c r="N287" s="37"/>
      <c r="O287" s="37"/>
      <c r="P287" s="319" t="s">
        <v>150</v>
      </c>
      <c r="Q287" s="39" t="s">
        <v>290</v>
      </c>
    </row>
    <row r="288" spans="1:17" s="499" customFormat="1" ht="26.4" customHeight="1" x14ac:dyDescent="0.3">
      <c r="A288" s="53" t="s">
        <v>994</v>
      </c>
      <c r="B288" s="53" t="s">
        <v>190</v>
      </c>
      <c r="C288" s="37" t="s">
        <v>1179</v>
      </c>
      <c r="D288" s="5" t="s">
        <v>90</v>
      </c>
      <c r="E288" s="37"/>
      <c r="F288" s="37"/>
      <c r="G288" s="37"/>
      <c r="H288" s="37"/>
      <c r="I288" s="37"/>
      <c r="J288" s="37"/>
      <c r="K288" s="37"/>
      <c r="L288" s="37"/>
      <c r="M288" s="37"/>
      <c r="N288" s="37"/>
      <c r="O288" s="37"/>
      <c r="P288" s="319" t="s">
        <v>191</v>
      </c>
      <c r="Q288" s="39" t="s">
        <v>288</v>
      </c>
    </row>
    <row r="289" spans="1:17" s="499" customFormat="1" ht="26.4" customHeight="1" x14ac:dyDescent="0.3">
      <c r="A289" s="53" t="s">
        <v>995</v>
      </c>
      <c r="B289" s="53" t="s">
        <v>192</v>
      </c>
      <c r="C289" s="37"/>
      <c r="D289" s="5" t="s">
        <v>1305</v>
      </c>
      <c r="E289" s="37"/>
      <c r="F289" s="37"/>
      <c r="G289" s="37"/>
      <c r="H289" s="37"/>
      <c r="I289" s="37"/>
      <c r="J289" s="37" t="s">
        <v>3224</v>
      </c>
      <c r="K289" s="37"/>
      <c r="L289" s="37"/>
      <c r="M289" s="37"/>
      <c r="N289" s="37"/>
      <c r="O289" s="37"/>
      <c r="P289" s="319" t="s">
        <v>193</v>
      </c>
      <c r="Q289" s="39" t="s">
        <v>291</v>
      </c>
    </row>
    <row r="290" spans="1:17" s="499" customFormat="1" ht="26.4" customHeight="1" x14ac:dyDescent="0.3">
      <c r="A290" s="53" t="s">
        <v>996</v>
      </c>
      <c r="B290" s="53" t="s">
        <v>194</v>
      </c>
      <c r="C290" s="37"/>
      <c r="D290" s="5" t="s">
        <v>90</v>
      </c>
      <c r="E290" s="37"/>
      <c r="F290" s="37"/>
      <c r="G290" s="37"/>
      <c r="H290" s="37"/>
      <c r="I290" s="37"/>
      <c r="J290" s="37" t="s">
        <v>3224</v>
      </c>
      <c r="K290" s="37"/>
      <c r="L290" s="37"/>
      <c r="M290" s="37"/>
      <c r="N290" s="37"/>
      <c r="O290" s="37"/>
      <c r="P290" s="319" t="s">
        <v>195</v>
      </c>
      <c r="Q290" s="39" t="s">
        <v>292</v>
      </c>
    </row>
    <row r="291" spans="1:17" s="499" customFormat="1" ht="26.4" customHeight="1" x14ac:dyDescent="0.3">
      <c r="A291" s="53" t="s">
        <v>997</v>
      </c>
      <c r="B291" s="53" t="s">
        <v>196</v>
      </c>
      <c r="C291" s="37"/>
      <c r="D291" s="5" t="s">
        <v>90</v>
      </c>
      <c r="E291" s="37"/>
      <c r="F291" s="37"/>
      <c r="G291" s="37"/>
      <c r="H291" s="37"/>
      <c r="I291" s="37"/>
      <c r="J291" s="37" t="s">
        <v>3224</v>
      </c>
      <c r="K291" s="37"/>
      <c r="L291" s="37"/>
      <c r="M291" s="37"/>
      <c r="N291" s="37"/>
      <c r="O291" s="37"/>
      <c r="P291" s="319" t="s">
        <v>197</v>
      </c>
      <c r="Q291" s="39" t="s">
        <v>292</v>
      </c>
    </row>
    <row r="292" spans="1:17" s="499" customFormat="1" ht="26.4" customHeight="1" x14ac:dyDescent="0.3">
      <c r="A292" s="53" t="s">
        <v>998</v>
      </c>
      <c r="B292" s="53" t="s">
        <v>198</v>
      </c>
      <c r="C292" s="37"/>
      <c r="D292" s="5" t="s">
        <v>90</v>
      </c>
      <c r="E292" s="37"/>
      <c r="F292" s="37"/>
      <c r="G292" s="37"/>
      <c r="H292" s="37"/>
      <c r="I292" s="37"/>
      <c r="J292" s="37" t="s">
        <v>3224</v>
      </c>
      <c r="K292" s="37"/>
      <c r="L292" s="37"/>
      <c r="M292" s="37"/>
      <c r="N292" s="37"/>
      <c r="O292" s="37"/>
      <c r="P292" s="319" t="s">
        <v>199</v>
      </c>
      <c r="Q292" s="39" t="s">
        <v>293</v>
      </c>
    </row>
    <row r="293" spans="1:17" s="499" customFormat="1" ht="26.4" customHeight="1" x14ac:dyDescent="0.3">
      <c r="A293" s="53" t="s">
        <v>999</v>
      </c>
      <c r="B293" s="53" t="s">
        <v>200</v>
      </c>
      <c r="C293" s="37"/>
      <c r="D293" s="5" t="s">
        <v>90</v>
      </c>
      <c r="E293" s="37"/>
      <c r="F293" s="37"/>
      <c r="G293" s="37"/>
      <c r="H293" s="37"/>
      <c r="I293" s="37"/>
      <c r="J293" s="37" t="s">
        <v>3224</v>
      </c>
      <c r="K293" s="37"/>
      <c r="L293" s="37"/>
      <c r="M293" s="37"/>
      <c r="N293" s="37"/>
      <c r="O293" s="37"/>
      <c r="P293" s="319" t="s">
        <v>199</v>
      </c>
      <c r="Q293" s="39" t="s">
        <v>294</v>
      </c>
    </row>
    <row r="294" spans="1:17" s="502" customFormat="1" ht="26.4" customHeight="1" x14ac:dyDescent="0.3">
      <c r="A294" s="198" t="s">
        <v>4133</v>
      </c>
      <c r="B294" s="198"/>
      <c r="C294" s="198"/>
      <c r="D294" s="198"/>
      <c r="E294" s="198"/>
      <c r="F294" s="198"/>
      <c r="G294" s="198"/>
      <c r="H294" s="198"/>
      <c r="I294" s="198"/>
      <c r="J294" s="198"/>
      <c r="K294" s="198"/>
      <c r="L294" s="198"/>
      <c r="M294" s="198"/>
      <c r="N294" s="198"/>
      <c r="O294" s="198"/>
      <c r="P294" s="198"/>
      <c r="Q294" s="198"/>
    </row>
    <row r="295" spans="1:17" s="499" customFormat="1" ht="26.4" customHeight="1" x14ac:dyDescent="0.3">
      <c r="A295" s="53" t="s">
        <v>1000</v>
      </c>
      <c r="B295" s="39" t="s">
        <v>201</v>
      </c>
      <c r="C295" s="37"/>
      <c r="D295" s="5" t="s">
        <v>90</v>
      </c>
      <c r="E295" s="37"/>
      <c r="F295" s="37"/>
      <c r="G295" s="37"/>
      <c r="H295" s="37"/>
      <c r="I295" s="37"/>
      <c r="J295" s="37"/>
      <c r="K295" s="37"/>
      <c r="L295" s="37"/>
      <c r="M295" s="37"/>
      <c r="N295" s="37"/>
      <c r="O295" s="37"/>
      <c r="P295" s="319" t="s">
        <v>202</v>
      </c>
      <c r="Q295" s="39" t="s">
        <v>295</v>
      </c>
    </row>
    <row r="296" spans="1:17" s="499" customFormat="1" ht="26.4" customHeight="1" x14ac:dyDescent="0.3">
      <c r="A296" s="53" t="s">
        <v>1001</v>
      </c>
      <c r="B296" s="39" t="s">
        <v>203</v>
      </c>
      <c r="C296" s="37" t="s">
        <v>1293</v>
      </c>
      <c r="D296" s="13">
        <v>0.70230000000000004</v>
      </c>
      <c r="E296" s="41">
        <v>0.71409999999999996</v>
      </c>
      <c r="F296" s="41">
        <v>0.76229999999999998</v>
      </c>
      <c r="G296" s="41">
        <v>0.79100000000000004</v>
      </c>
      <c r="H296" s="56">
        <v>79.5</v>
      </c>
      <c r="I296" s="56">
        <v>79</v>
      </c>
      <c r="J296" s="37">
        <v>83.3</v>
      </c>
      <c r="K296" s="37">
        <v>82.6</v>
      </c>
      <c r="L296" s="37">
        <v>82.9</v>
      </c>
      <c r="M296" s="427" t="s">
        <v>3639</v>
      </c>
      <c r="N296" s="427" t="s">
        <v>3639</v>
      </c>
      <c r="O296" s="41"/>
      <c r="P296" s="319" t="s">
        <v>204</v>
      </c>
      <c r="Q296" s="39" t="s">
        <v>3638</v>
      </c>
    </row>
    <row r="297" spans="1:17" s="499" customFormat="1" ht="26.4" customHeight="1" x14ac:dyDescent="0.3">
      <c r="A297" s="53" t="s">
        <v>1002</v>
      </c>
      <c r="B297" s="39" t="s">
        <v>205</v>
      </c>
      <c r="C297" s="37"/>
      <c r="D297" s="8" t="s">
        <v>90</v>
      </c>
      <c r="E297" s="71"/>
      <c r="F297" s="71"/>
      <c r="G297" s="71"/>
      <c r="H297" s="71"/>
      <c r="I297" s="71"/>
      <c r="J297" s="71"/>
      <c r="K297" s="71"/>
      <c r="L297" s="71"/>
      <c r="M297" s="71"/>
      <c r="N297" s="71"/>
      <c r="O297" s="71"/>
      <c r="P297" s="319" t="s">
        <v>206</v>
      </c>
      <c r="Q297" s="39" t="s">
        <v>114</v>
      </c>
    </row>
    <row r="298" spans="1:17" s="499" customFormat="1" ht="26.4" customHeight="1" x14ac:dyDescent="0.3">
      <c r="A298" s="53" t="s">
        <v>1003</v>
      </c>
      <c r="B298" s="39" t="s">
        <v>207</v>
      </c>
      <c r="C298" s="37"/>
      <c r="D298" s="5" t="s">
        <v>1461</v>
      </c>
      <c r="E298" s="37"/>
      <c r="F298" s="37"/>
      <c r="G298" s="37"/>
      <c r="H298" s="37"/>
      <c r="I298" s="37"/>
      <c r="J298" s="37"/>
      <c r="K298" s="37"/>
      <c r="L298" s="37"/>
      <c r="M298" s="37"/>
      <c r="N298" s="37"/>
      <c r="O298" s="37"/>
      <c r="P298" s="319" t="s">
        <v>209</v>
      </c>
      <c r="Q298" s="39" t="s">
        <v>114</v>
      </c>
    </row>
    <row r="299" spans="1:17" s="499" customFormat="1" ht="26.4" customHeight="1" x14ac:dyDescent="0.3">
      <c r="A299" s="53" t="s">
        <v>1004</v>
      </c>
      <c r="B299" s="39" t="s">
        <v>210</v>
      </c>
      <c r="C299" s="37"/>
      <c r="D299" s="5" t="s">
        <v>1500</v>
      </c>
      <c r="E299" s="37"/>
      <c r="F299" s="37"/>
      <c r="G299" s="37"/>
      <c r="H299" s="37"/>
      <c r="I299" s="37"/>
      <c r="J299" s="37"/>
      <c r="K299" s="37"/>
      <c r="L299" s="37"/>
      <c r="M299" s="37"/>
      <c r="N299" s="37"/>
      <c r="O299" s="37"/>
      <c r="P299" s="319" t="s">
        <v>211</v>
      </c>
      <c r="Q299" s="39" t="s">
        <v>296</v>
      </c>
    </row>
    <row r="300" spans="1:17" s="499" customFormat="1" ht="26.4" customHeight="1" x14ac:dyDescent="0.3">
      <c r="A300" s="53" t="s">
        <v>1005</v>
      </c>
      <c r="B300" s="39" t="s">
        <v>212</v>
      </c>
      <c r="C300" s="37"/>
      <c r="D300" s="5" t="s">
        <v>90</v>
      </c>
      <c r="E300" s="37"/>
      <c r="F300" s="37"/>
      <c r="G300" s="37"/>
      <c r="H300" s="37"/>
      <c r="I300" s="37"/>
      <c r="J300" s="37"/>
      <c r="K300" s="37"/>
      <c r="L300" s="37"/>
      <c r="M300" s="37"/>
      <c r="N300" s="37"/>
      <c r="O300" s="37"/>
      <c r="P300" s="319" t="s">
        <v>1282</v>
      </c>
      <c r="Q300" s="39" t="s">
        <v>296</v>
      </c>
    </row>
    <row r="301" spans="1:17" s="499" customFormat="1" ht="26.4" customHeight="1" x14ac:dyDescent="0.3">
      <c r="A301" s="53" t="s">
        <v>1006</v>
      </c>
      <c r="B301" s="39" t="s">
        <v>213</v>
      </c>
      <c r="C301" s="37"/>
      <c r="D301" s="5" t="s">
        <v>90</v>
      </c>
      <c r="E301" s="37" t="s">
        <v>90</v>
      </c>
      <c r="F301" s="37" t="s">
        <v>90</v>
      </c>
      <c r="G301" s="37" t="s">
        <v>90</v>
      </c>
      <c r="H301" s="37" t="s">
        <v>90</v>
      </c>
      <c r="I301" s="37"/>
      <c r="J301" s="37"/>
      <c r="K301" s="37"/>
      <c r="L301" s="37"/>
      <c r="M301" s="37"/>
      <c r="N301" s="37"/>
      <c r="O301" s="37"/>
      <c r="P301" s="319" t="s">
        <v>214</v>
      </c>
      <c r="Q301" s="39" t="s">
        <v>1582</v>
      </c>
    </row>
    <row r="302" spans="1:17" s="499" customFormat="1" ht="26.4" customHeight="1" x14ac:dyDescent="0.3">
      <c r="A302" s="172" t="s">
        <v>1007</v>
      </c>
      <c r="B302" s="172" t="s">
        <v>1213</v>
      </c>
      <c r="C302" s="173"/>
      <c r="D302" s="7">
        <v>10827</v>
      </c>
      <c r="E302" s="36">
        <v>30834</v>
      </c>
      <c r="F302" s="36">
        <v>10095</v>
      </c>
      <c r="G302" s="36" t="s">
        <v>3330</v>
      </c>
      <c r="H302" s="36" t="s">
        <v>3330</v>
      </c>
      <c r="I302" s="36" t="s">
        <v>3330</v>
      </c>
      <c r="J302" s="36" t="s">
        <v>3330</v>
      </c>
      <c r="K302" s="36" t="s">
        <v>3330</v>
      </c>
      <c r="L302" s="36"/>
      <c r="M302" s="36"/>
      <c r="N302" s="36"/>
      <c r="O302" s="36"/>
      <c r="P302" s="319" t="s">
        <v>215</v>
      </c>
      <c r="Q302" s="172" t="s">
        <v>3331</v>
      </c>
    </row>
    <row r="303" spans="1:17" s="499" customFormat="1" ht="26.4" customHeight="1" x14ac:dyDescent="0.3">
      <c r="A303" s="172"/>
      <c r="B303" s="172"/>
      <c r="C303" s="173"/>
      <c r="D303" s="7">
        <v>3703</v>
      </c>
      <c r="E303" s="36">
        <v>5744</v>
      </c>
      <c r="F303" s="36">
        <v>2293</v>
      </c>
      <c r="G303" s="36" t="s">
        <v>3330</v>
      </c>
      <c r="H303" s="36" t="s">
        <v>3330</v>
      </c>
      <c r="I303" s="36" t="s">
        <v>3330</v>
      </c>
      <c r="J303" s="36" t="s">
        <v>3330</v>
      </c>
      <c r="K303" s="36" t="s">
        <v>3330</v>
      </c>
      <c r="L303" s="36"/>
      <c r="M303" s="36"/>
      <c r="N303" s="36"/>
      <c r="O303" s="36"/>
      <c r="P303" s="319" t="s">
        <v>216</v>
      </c>
      <c r="Q303" s="172"/>
    </row>
    <row r="304" spans="1:17" s="499" customFormat="1" ht="26.4" customHeight="1" x14ac:dyDescent="0.3">
      <c r="A304" s="172"/>
      <c r="B304" s="172"/>
      <c r="C304" s="173"/>
      <c r="D304" s="7">
        <v>12439</v>
      </c>
      <c r="E304" s="36">
        <v>24997</v>
      </c>
      <c r="F304" s="36">
        <v>8869</v>
      </c>
      <c r="G304" s="36" t="s">
        <v>3330</v>
      </c>
      <c r="H304" s="36" t="s">
        <v>3330</v>
      </c>
      <c r="I304" s="36" t="s">
        <v>3330</v>
      </c>
      <c r="J304" s="36" t="s">
        <v>3330</v>
      </c>
      <c r="K304" s="36" t="s">
        <v>3330</v>
      </c>
      <c r="L304" s="36"/>
      <c r="M304" s="36"/>
      <c r="N304" s="36"/>
      <c r="O304" s="36"/>
      <c r="P304" s="319" t="s">
        <v>217</v>
      </c>
      <c r="Q304" s="172"/>
    </row>
    <row r="305" spans="1:17" s="499" customFormat="1" ht="26.4" customHeight="1" x14ac:dyDescent="0.3">
      <c r="A305" s="172"/>
      <c r="B305" s="172"/>
      <c r="C305" s="173"/>
      <c r="D305" s="7">
        <v>5018</v>
      </c>
      <c r="E305" s="36">
        <v>3357</v>
      </c>
      <c r="F305" s="36">
        <v>3039</v>
      </c>
      <c r="G305" s="36" t="s">
        <v>3330</v>
      </c>
      <c r="H305" s="36" t="s">
        <v>3330</v>
      </c>
      <c r="I305" s="36" t="s">
        <v>3330</v>
      </c>
      <c r="J305" s="36" t="s">
        <v>3330</v>
      </c>
      <c r="K305" s="36" t="s">
        <v>3330</v>
      </c>
      <c r="L305" s="36"/>
      <c r="M305" s="36"/>
      <c r="N305" s="36"/>
      <c r="O305" s="36"/>
      <c r="P305" s="319" t="s">
        <v>218</v>
      </c>
      <c r="Q305" s="172"/>
    </row>
    <row r="306" spans="1:17" s="499" customFormat="1" ht="26.4" customHeight="1" x14ac:dyDescent="0.3">
      <c r="A306" s="53" t="s">
        <v>1008</v>
      </c>
      <c r="B306" s="53" t="s">
        <v>219</v>
      </c>
      <c r="C306" s="37"/>
      <c r="D306" s="5" t="s">
        <v>1501</v>
      </c>
      <c r="E306" s="37"/>
      <c r="F306" s="37"/>
      <c r="G306" s="37"/>
      <c r="H306" s="37"/>
      <c r="I306" s="37"/>
      <c r="J306" s="37"/>
      <c r="K306" s="37"/>
      <c r="L306" s="37"/>
      <c r="M306" s="37"/>
      <c r="N306" s="37"/>
      <c r="O306" s="37"/>
      <c r="P306" s="319" t="s">
        <v>220</v>
      </c>
      <c r="Q306" s="39" t="s">
        <v>297</v>
      </c>
    </row>
    <row r="307" spans="1:17" s="499" customFormat="1" ht="26.4" customHeight="1" x14ac:dyDescent="0.3">
      <c r="A307" s="53" t="s">
        <v>1009</v>
      </c>
      <c r="B307" s="53" t="s">
        <v>221</v>
      </c>
      <c r="C307" s="37"/>
      <c r="D307" s="5" t="s">
        <v>90</v>
      </c>
      <c r="E307" s="37"/>
      <c r="F307" s="37"/>
      <c r="G307" s="37"/>
      <c r="H307" s="37"/>
      <c r="I307" s="37"/>
      <c r="J307" s="37" t="s">
        <v>3224</v>
      </c>
      <c r="K307" s="37"/>
      <c r="L307" s="37"/>
      <c r="M307" s="37"/>
      <c r="N307" s="37"/>
      <c r="O307" s="37"/>
      <c r="P307" s="319" t="s">
        <v>160</v>
      </c>
      <c r="Q307" s="39" t="s">
        <v>298</v>
      </c>
    </row>
    <row r="308" spans="1:17" s="502" customFormat="1" ht="26.4" customHeight="1" x14ac:dyDescent="0.3">
      <c r="A308" s="198" t="s">
        <v>4134</v>
      </c>
      <c r="B308" s="198"/>
      <c r="C308" s="198"/>
      <c r="D308" s="198"/>
      <c r="E308" s="198"/>
      <c r="F308" s="198"/>
      <c r="G308" s="198"/>
      <c r="H308" s="198"/>
      <c r="I308" s="198"/>
      <c r="J308" s="198"/>
      <c r="K308" s="198"/>
      <c r="L308" s="198"/>
      <c r="M308" s="198"/>
      <c r="N308" s="198"/>
      <c r="O308" s="198"/>
      <c r="P308" s="198"/>
      <c r="Q308" s="198"/>
    </row>
    <row r="309" spans="1:17" s="499" customFormat="1" ht="26.4" customHeight="1" x14ac:dyDescent="0.3">
      <c r="A309" s="53" t="s">
        <v>1010</v>
      </c>
      <c r="B309" s="39" t="s">
        <v>222</v>
      </c>
      <c r="C309" s="37"/>
      <c r="D309" s="5" t="s">
        <v>90</v>
      </c>
      <c r="E309" s="37"/>
      <c r="F309" s="37"/>
      <c r="G309" s="37"/>
      <c r="H309" s="37"/>
      <c r="I309" s="37"/>
      <c r="J309" s="37" t="s">
        <v>3224</v>
      </c>
      <c r="K309" s="37"/>
      <c r="L309" s="37"/>
      <c r="M309" s="37"/>
      <c r="N309" s="37"/>
      <c r="O309" s="37"/>
      <c r="P309" s="319" t="s">
        <v>150</v>
      </c>
      <c r="Q309" s="39" t="s">
        <v>299</v>
      </c>
    </row>
    <row r="310" spans="1:17" s="499" customFormat="1" ht="26.4" customHeight="1" x14ac:dyDescent="0.3">
      <c r="A310" s="53" t="s">
        <v>1011</v>
      </c>
      <c r="B310" s="53" t="s">
        <v>223</v>
      </c>
      <c r="C310" s="37" t="s">
        <v>1160</v>
      </c>
      <c r="D310" s="5" t="s">
        <v>1462</v>
      </c>
      <c r="E310" s="37"/>
      <c r="F310" s="37"/>
      <c r="G310" s="37"/>
      <c r="H310" s="37"/>
      <c r="I310" s="37"/>
      <c r="J310" s="37"/>
      <c r="K310" s="37"/>
      <c r="L310" s="37"/>
      <c r="M310" s="37"/>
      <c r="N310" s="37"/>
      <c r="O310" s="37"/>
      <c r="P310" s="319" t="s">
        <v>1463</v>
      </c>
      <c r="Q310" s="39" t="s">
        <v>300</v>
      </c>
    </row>
    <row r="311" spans="1:17" s="499" customFormat="1" ht="26.4" customHeight="1" x14ac:dyDescent="0.3">
      <c r="A311" s="53" t="s">
        <v>1012</v>
      </c>
      <c r="B311" s="53" t="s">
        <v>224</v>
      </c>
      <c r="C311" s="37"/>
      <c r="D311" s="5" t="s">
        <v>90</v>
      </c>
      <c r="E311" s="37"/>
      <c r="F311" s="37"/>
      <c r="G311" s="37"/>
      <c r="H311" s="37"/>
      <c r="I311" s="37"/>
      <c r="J311" s="37" t="s">
        <v>3224</v>
      </c>
      <c r="K311" s="37"/>
      <c r="L311" s="37"/>
      <c r="M311" s="37"/>
      <c r="N311" s="37"/>
      <c r="O311" s="37"/>
      <c r="P311" s="319" t="s">
        <v>160</v>
      </c>
      <c r="Q311" s="39" t="s">
        <v>301</v>
      </c>
    </row>
    <row r="312" spans="1:17" s="499" customFormat="1" ht="26.4" customHeight="1" x14ac:dyDescent="0.3">
      <c r="A312" s="53" t="s">
        <v>1013</v>
      </c>
      <c r="B312" s="53" t="s">
        <v>225</v>
      </c>
      <c r="C312" s="37"/>
      <c r="D312" s="5" t="s">
        <v>90</v>
      </c>
      <c r="E312" s="37"/>
      <c r="F312" s="37"/>
      <c r="G312" s="37"/>
      <c r="H312" s="37"/>
      <c r="I312" s="37"/>
      <c r="J312" s="37"/>
      <c r="K312" s="37"/>
      <c r="L312" s="37"/>
      <c r="M312" s="37"/>
      <c r="N312" s="37"/>
      <c r="O312" s="37"/>
      <c r="P312" s="319" t="s">
        <v>226</v>
      </c>
      <c r="Q312" s="39" t="s">
        <v>296</v>
      </c>
    </row>
    <row r="313" spans="1:17" s="499" customFormat="1" ht="26.4" customHeight="1" x14ac:dyDescent="0.3">
      <c r="A313" s="172" t="s">
        <v>1014</v>
      </c>
      <c r="B313" s="172" t="s">
        <v>227</v>
      </c>
      <c r="C313" s="37"/>
      <c r="D313" s="12">
        <v>691921</v>
      </c>
      <c r="E313" s="37"/>
      <c r="F313" s="37"/>
      <c r="G313" s="37"/>
      <c r="H313" s="37"/>
      <c r="I313" s="37"/>
      <c r="J313" s="37"/>
      <c r="K313" s="37"/>
      <c r="L313" s="37"/>
      <c r="M313" s="37"/>
      <c r="N313" s="37"/>
      <c r="O313" s="37"/>
      <c r="P313" s="319" t="s">
        <v>1464</v>
      </c>
      <c r="Q313" s="172" t="s">
        <v>1315</v>
      </c>
    </row>
    <row r="314" spans="1:17" s="499" customFormat="1" ht="26.4" customHeight="1" x14ac:dyDescent="0.3">
      <c r="A314" s="172"/>
      <c r="B314" s="172"/>
      <c r="C314" s="37"/>
      <c r="D314" s="2">
        <v>0.308</v>
      </c>
      <c r="E314" s="37"/>
      <c r="F314" s="37"/>
      <c r="G314" s="37" t="s">
        <v>332</v>
      </c>
      <c r="H314" s="37"/>
      <c r="I314" s="37"/>
      <c r="J314" s="37"/>
      <c r="K314" s="37"/>
      <c r="L314" s="37"/>
      <c r="M314" s="37"/>
      <c r="N314" s="37"/>
      <c r="O314" s="37"/>
      <c r="P314" s="319" t="s">
        <v>1110</v>
      </c>
      <c r="Q314" s="172"/>
    </row>
    <row r="315" spans="1:17" s="499" customFormat="1" ht="26.4" customHeight="1" x14ac:dyDescent="0.3">
      <c r="A315" s="172" t="s">
        <v>1015</v>
      </c>
      <c r="B315" s="172" t="s">
        <v>228</v>
      </c>
      <c r="C315" s="173"/>
      <c r="D315" s="6">
        <v>1.8</v>
      </c>
      <c r="E315" s="38">
        <v>1.8</v>
      </c>
      <c r="F315" s="38">
        <v>1.8</v>
      </c>
      <c r="G315" s="38">
        <v>1.8</v>
      </c>
      <c r="H315" s="38">
        <v>1.8</v>
      </c>
      <c r="I315" s="38">
        <v>1.8</v>
      </c>
      <c r="J315" s="38">
        <v>1.8</v>
      </c>
      <c r="K315" s="38">
        <v>1.8</v>
      </c>
      <c r="L315" s="38">
        <v>1.8</v>
      </c>
      <c r="M315" s="38">
        <v>1.8</v>
      </c>
      <c r="N315" s="38">
        <v>1.8</v>
      </c>
      <c r="O315" s="38"/>
      <c r="P315" s="319" t="s">
        <v>164</v>
      </c>
      <c r="Q315" s="172" t="s">
        <v>3594</v>
      </c>
    </row>
    <row r="316" spans="1:17" s="499" customFormat="1" ht="26.4" customHeight="1" x14ac:dyDescent="0.3">
      <c r="A316" s="172"/>
      <c r="B316" s="172"/>
      <c r="C316" s="173"/>
      <c r="D316" s="6">
        <v>2.8</v>
      </c>
      <c r="E316" s="38">
        <v>2.8</v>
      </c>
      <c r="F316" s="38">
        <v>2.8</v>
      </c>
      <c r="G316" s="38">
        <v>2.8</v>
      </c>
      <c r="H316" s="38">
        <v>2.8</v>
      </c>
      <c r="I316" s="38">
        <v>2.8</v>
      </c>
      <c r="J316" s="38">
        <v>2.8</v>
      </c>
      <c r="K316" s="38">
        <v>2.8</v>
      </c>
      <c r="L316" s="38">
        <v>2.8</v>
      </c>
      <c r="M316" s="38">
        <v>2.8</v>
      </c>
      <c r="N316" s="38"/>
      <c r="O316" s="38"/>
      <c r="P316" s="319" t="s">
        <v>3273</v>
      </c>
      <c r="Q316" s="172"/>
    </row>
    <row r="317" spans="1:17" s="499" customFormat="1" ht="26.4" customHeight="1" x14ac:dyDescent="0.3">
      <c r="A317" s="172"/>
      <c r="B317" s="39" t="s">
        <v>1465</v>
      </c>
      <c r="C317" s="173"/>
      <c r="D317" s="6">
        <v>18</v>
      </c>
      <c r="E317" s="37"/>
      <c r="F317" s="38">
        <v>1.8</v>
      </c>
      <c r="G317" s="38">
        <v>1.8</v>
      </c>
      <c r="H317" s="38">
        <v>1.8</v>
      </c>
      <c r="I317" s="38">
        <v>1.8</v>
      </c>
      <c r="J317" s="38">
        <v>1.8</v>
      </c>
      <c r="K317" s="38">
        <v>1.8</v>
      </c>
      <c r="L317" s="38">
        <v>1.8</v>
      </c>
      <c r="M317" s="38">
        <v>1.8</v>
      </c>
      <c r="N317" s="38"/>
      <c r="O317" s="38"/>
      <c r="P317" s="319" t="s">
        <v>333</v>
      </c>
      <c r="Q317" s="172"/>
    </row>
    <row r="318" spans="1:17" s="499" customFormat="1" ht="26.4" customHeight="1" x14ac:dyDescent="0.3">
      <c r="A318" s="172"/>
      <c r="B318" s="39" t="s">
        <v>1466</v>
      </c>
      <c r="C318" s="173"/>
      <c r="D318" s="6">
        <v>3</v>
      </c>
      <c r="E318" s="37"/>
      <c r="F318" s="38">
        <v>3</v>
      </c>
      <c r="G318" s="38">
        <v>3</v>
      </c>
      <c r="H318" s="38">
        <v>3</v>
      </c>
      <c r="I318" s="38">
        <v>3</v>
      </c>
      <c r="J318" s="38">
        <v>3</v>
      </c>
      <c r="K318" s="38">
        <v>3</v>
      </c>
      <c r="L318" s="38">
        <v>3</v>
      </c>
      <c r="M318" s="38">
        <v>3</v>
      </c>
      <c r="N318" s="38"/>
      <c r="O318" s="38"/>
      <c r="P318" s="319" t="s">
        <v>333</v>
      </c>
      <c r="Q318" s="172"/>
    </row>
    <row r="319" spans="1:17" s="499" customFormat="1" ht="26.4" customHeight="1" x14ac:dyDescent="0.3">
      <c r="A319" s="172"/>
      <c r="B319" s="39" t="s">
        <v>1467</v>
      </c>
      <c r="C319" s="173"/>
      <c r="D319" s="6">
        <v>2.8</v>
      </c>
      <c r="E319" s="37"/>
      <c r="F319" s="38">
        <v>2.8</v>
      </c>
      <c r="G319" s="38">
        <v>2.8</v>
      </c>
      <c r="H319" s="38">
        <v>2.8</v>
      </c>
      <c r="I319" s="38">
        <v>2.8</v>
      </c>
      <c r="J319" s="38">
        <v>2.8</v>
      </c>
      <c r="K319" s="38">
        <v>2.8</v>
      </c>
      <c r="L319" s="38">
        <v>2.8</v>
      </c>
      <c r="M319" s="38">
        <v>2.8</v>
      </c>
      <c r="N319" s="38"/>
      <c r="O319" s="38"/>
      <c r="P319" s="319" t="s">
        <v>333</v>
      </c>
      <c r="Q319" s="172"/>
    </row>
    <row r="320" spans="1:17" s="499" customFormat="1" ht="26.4" customHeight="1" x14ac:dyDescent="0.3">
      <c r="A320" s="172"/>
      <c r="B320" s="39" t="s">
        <v>1468</v>
      </c>
      <c r="C320" s="173"/>
      <c r="D320" s="6">
        <v>4</v>
      </c>
      <c r="E320" s="37"/>
      <c r="F320" s="38">
        <v>4</v>
      </c>
      <c r="G320" s="38">
        <v>4</v>
      </c>
      <c r="H320" s="38">
        <v>4</v>
      </c>
      <c r="I320" s="38">
        <v>4</v>
      </c>
      <c r="J320" s="38">
        <v>4</v>
      </c>
      <c r="K320" s="38">
        <v>4</v>
      </c>
      <c r="L320" s="38">
        <v>4</v>
      </c>
      <c r="M320" s="38">
        <v>4</v>
      </c>
      <c r="N320" s="38"/>
      <c r="O320" s="38"/>
      <c r="P320" s="319" t="s">
        <v>333</v>
      </c>
      <c r="Q320" s="172"/>
    </row>
    <row r="321" spans="1:17" s="499" customFormat="1" ht="26.4" customHeight="1" x14ac:dyDescent="0.3">
      <c r="A321" s="172" t="s">
        <v>1016</v>
      </c>
      <c r="B321" s="172" t="s">
        <v>229</v>
      </c>
      <c r="C321" s="37"/>
      <c r="D321" s="12">
        <v>44245</v>
      </c>
      <c r="E321" s="37"/>
      <c r="F321" s="37">
        <v>44.2</v>
      </c>
      <c r="G321" s="37">
        <v>44.2</v>
      </c>
      <c r="H321" s="38">
        <v>23.4</v>
      </c>
      <c r="I321" s="38">
        <v>22.6</v>
      </c>
      <c r="J321" s="47" t="s">
        <v>3419</v>
      </c>
      <c r="K321" s="47" t="s">
        <v>3419</v>
      </c>
      <c r="L321" s="38">
        <v>24.2</v>
      </c>
      <c r="M321" s="38">
        <v>26.6</v>
      </c>
      <c r="N321" s="38">
        <v>21.1</v>
      </c>
      <c r="O321" s="38"/>
      <c r="P321" s="319" t="s">
        <v>1469</v>
      </c>
      <c r="Q321" s="172" t="s">
        <v>3585</v>
      </c>
    </row>
    <row r="322" spans="1:17" s="499" customFormat="1" ht="26.4" customHeight="1" x14ac:dyDescent="0.3">
      <c r="A322" s="172"/>
      <c r="B322" s="172"/>
      <c r="C322" s="37"/>
      <c r="D322" s="5" t="s">
        <v>1471</v>
      </c>
      <c r="E322" s="37"/>
      <c r="F322" s="37" t="s">
        <v>3138</v>
      </c>
      <c r="G322" s="37" t="s">
        <v>3138</v>
      </c>
      <c r="H322" s="37" t="s">
        <v>3584</v>
      </c>
      <c r="I322" s="37" t="s">
        <v>3584</v>
      </c>
      <c r="J322" s="37"/>
      <c r="K322" s="38"/>
      <c r="L322" s="38"/>
      <c r="M322" s="38"/>
      <c r="N322" s="38"/>
      <c r="O322" s="38"/>
      <c r="P322" s="319" t="s">
        <v>1470</v>
      </c>
      <c r="Q322" s="172"/>
    </row>
    <row r="323" spans="1:17" s="499" customFormat="1" ht="26.4" customHeight="1" x14ac:dyDescent="0.3">
      <c r="A323" s="172" t="s">
        <v>1017</v>
      </c>
      <c r="B323" s="172" t="s">
        <v>230</v>
      </c>
      <c r="C323" s="37"/>
      <c r="D323" s="5" t="s">
        <v>1472</v>
      </c>
      <c r="E323" s="37"/>
      <c r="F323" s="37" t="s">
        <v>1472</v>
      </c>
      <c r="G323" s="37" t="s">
        <v>1472</v>
      </c>
      <c r="H323" s="37" t="s">
        <v>1472</v>
      </c>
      <c r="I323" s="37" t="s">
        <v>1472</v>
      </c>
      <c r="J323" s="37" t="s">
        <v>1472</v>
      </c>
      <c r="K323" s="37" t="s">
        <v>1472</v>
      </c>
      <c r="L323" s="37" t="s">
        <v>3389</v>
      </c>
      <c r="M323" s="37" t="s">
        <v>3389</v>
      </c>
      <c r="N323" s="37"/>
      <c r="O323" s="37"/>
      <c r="P323" s="319" t="s">
        <v>231</v>
      </c>
      <c r="Q323" s="172" t="s">
        <v>3275</v>
      </c>
    </row>
    <row r="324" spans="1:17" s="499" customFormat="1" ht="26.4" customHeight="1" x14ac:dyDescent="0.3">
      <c r="A324" s="172"/>
      <c r="B324" s="172"/>
      <c r="C324" s="37"/>
      <c r="D324" s="5" t="s">
        <v>1473</v>
      </c>
      <c r="E324" s="37"/>
      <c r="F324" s="37" t="s">
        <v>1473</v>
      </c>
      <c r="G324" s="37" t="s">
        <v>1473</v>
      </c>
      <c r="H324" s="37" t="s">
        <v>1473</v>
      </c>
      <c r="I324" s="37" t="s">
        <v>1473</v>
      </c>
      <c r="J324" s="37" t="s">
        <v>1473</v>
      </c>
      <c r="K324" s="37" t="s">
        <v>1473</v>
      </c>
      <c r="L324" s="37" t="s">
        <v>3389</v>
      </c>
      <c r="M324" s="37" t="s">
        <v>3389</v>
      </c>
      <c r="N324" s="37"/>
      <c r="O324" s="37"/>
      <c r="P324" s="319" t="s">
        <v>232</v>
      </c>
      <c r="Q324" s="172"/>
    </row>
    <row r="325" spans="1:17" s="499" customFormat="1" ht="26.4" customHeight="1" x14ac:dyDescent="0.3">
      <c r="A325" s="172" t="s">
        <v>1018</v>
      </c>
      <c r="B325" s="172" t="s">
        <v>233</v>
      </c>
      <c r="C325" s="173"/>
      <c r="D325" s="2">
        <v>0.76500000000000001</v>
      </c>
      <c r="E325" s="40"/>
      <c r="F325" s="40">
        <v>0.76500000000000001</v>
      </c>
      <c r="G325" s="40">
        <v>0.76500000000000001</v>
      </c>
      <c r="H325" s="40">
        <v>0.76500000000000001</v>
      </c>
      <c r="I325" s="40">
        <v>0.76500000000000001</v>
      </c>
      <c r="J325" s="40">
        <v>0.76500000000000001</v>
      </c>
      <c r="K325" s="40">
        <v>0.76500000000000001</v>
      </c>
      <c r="L325" s="37" t="s">
        <v>3389</v>
      </c>
      <c r="M325" s="37" t="s">
        <v>3389</v>
      </c>
      <c r="N325" s="40"/>
      <c r="O325" s="40"/>
      <c r="P325" s="319" t="s">
        <v>234</v>
      </c>
      <c r="Q325" s="172" t="s">
        <v>3274</v>
      </c>
    </row>
    <row r="326" spans="1:17" s="499" customFormat="1" ht="26.4" customHeight="1" x14ac:dyDescent="0.3">
      <c r="A326" s="172"/>
      <c r="B326" s="172"/>
      <c r="C326" s="173"/>
      <c r="D326" s="2">
        <v>0.11600000000000001</v>
      </c>
      <c r="E326" s="40"/>
      <c r="F326" s="40">
        <v>0.11600000000000001</v>
      </c>
      <c r="G326" s="40">
        <v>0.11600000000000001</v>
      </c>
      <c r="H326" s="40">
        <v>0.11600000000000001</v>
      </c>
      <c r="I326" s="40">
        <v>0.11600000000000001</v>
      </c>
      <c r="J326" s="40">
        <v>0.11600000000000001</v>
      </c>
      <c r="K326" s="40">
        <v>0.11600000000000001</v>
      </c>
      <c r="L326" s="37" t="s">
        <v>3389</v>
      </c>
      <c r="M326" s="37" t="s">
        <v>3389</v>
      </c>
      <c r="N326" s="40"/>
      <c r="O326" s="40"/>
      <c r="P326" s="319" t="s">
        <v>235</v>
      </c>
      <c r="Q326" s="172"/>
    </row>
    <row r="327" spans="1:17" s="499" customFormat="1" ht="26.4" customHeight="1" x14ac:dyDescent="0.3">
      <c r="A327" s="172"/>
      <c r="B327" s="172"/>
      <c r="C327" s="173"/>
      <c r="D327" s="2">
        <v>0.05</v>
      </c>
      <c r="E327" s="40"/>
      <c r="F327" s="40">
        <v>0.05</v>
      </c>
      <c r="G327" s="40">
        <v>0.05</v>
      </c>
      <c r="H327" s="40">
        <v>0.05</v>
      </c>
      <c r="I327" s="40">
        <v>0.05</v>
      </c>
      <c r="J327" s="40">
        <v>0.05</v>
      </c>
      <c r="K327" s="40">
        <v>0.05</v>
      </c>
      <c r="L327" s="37" t="s">
        <v>3389</v>
      </c>
      <c r="M327" s="37" t="s">
        <v>3389</v>
      </c>
      <c r="N327" s="40"/>
      <c r="O327" s="40"/>
      <c r="P327" s="319" t="s">
        <v>236</v>
      </c>
      <c r="Q327" s="172"/>
    </row>
    <row r="328" spans="1:17" s="499" customFormat="1" ht="26.4" customHeight="1" x14ac:dyDescent="0.3">
      <c r="A328" s="172"/>
      <c r="B328" s="172"/>
      <c r="C328" s="173"/>
      <c r="D328" s="2">
        <v>3.5000000000000003E-2</v>
      </c>
      <c r="E328" s="71"/>
      <c r="F328" s="40">
        <v>3.5000000000000003E-2</v>
      </c>
      <c r="G328" s="40">
        <v>3.5000000000000003E-2</v>
      </c>
      <c r="H328" s="40">
        <v>3.5000000000000003E-2</v>
      </c>
      <c r="I328" s="40">
        <v>3.5000000000000003E-2</v>
      </c>
      <c r="J328" s="40">
        <v>3.5000000000000003E-2</v>
      </c>
      <c r="K328" s="40">
        <v>3.5000000000000003E-2</v>
      </c>
      <c r="L328" s="37" t="s">
        <v>3389</v>
      </c>
      <c r="M328" s="37" t="s">
        <v>3389</v>
      </c>
      <c r="N328" s="40"/>
      <c r="O328" s="40"/>
      <c r="P328" s="319" t="s">
        <v>237</v>
      </c>
      <c r="Q328" s="172"/>
    </row>
    <row r="329" spans="1:17" s="499" customFormat="1" ht="26.4" customHeight="1" x14ac:dyDescent="0.3">
      <c r="A329" s="172"/>
      <c r="B329" s="172"/>
      <c r="C329" s="173"/>
      <c r="D329" s="2">
        <v>3.4000000000000002E-2</v>
      </c>
      <c r="E329" s="40"/>
      <c r="F329" s="40">
        <v>3.4000000000000002E-2</v>
      </c>
      <c r="G329" s="40">
        <v>3.4000000000000002E-2</v>
      </c>
      <c r="H329" s="40">
        <v>3.4000000000000002E-2</v>
      </c>
      <c r="I329" s="40">
        <v>3.4000000000000002E-2</v>
      </c>
      <c r="J329" s="40">
        <v>3.4000000000000002E-2</v>
      </c>
      <c r="K329" s="40">
        <v>3.4000000000000002E-2</v>
      </c>
      <c r="L329" s="37" t="s">
        <v>3389</v>
      </c>
      <c r="M329" s="37" t="s">
        <v>3389</v>
      </c>
      <c r="N329" s="40"/>
      <c r="O329" s="40"/>
      <c r="P329" s="319" t="s">
        <v>238</v>
      </c>
      <c r="Q329" s="172"/>
    </row>
    <row r="330" spans="1:17" s="499" customFormat="1" ht="26.4" customHeight="1" x14ac:dyDescent="0.3">
      <c r="A330" s="172" t="s">
        <v>1019</v>
      </c>
      <c r="B330" s="172" t="s">
        <v>239</v>
      </c>
      <c r="C330" s="173"/>
      <c r="D330" s="11">
        <v>0.58099999999999996</v>
      </c>
      <c r="E330" s="58"/>
      <c r="F330" s="40">
        <v>0.58099999999999996</v>
      </c>
      <c r="G330" s="40">
        <v>0.58099999999999996</v>
      </c>
      <c r="H330" s="40">
        <v>0.58099999999999996</v>
      </c>
      <c r="I330" s="40">
        <v>0.58099999999999996</v>
      </c>
      <c r="J330" s="40">
        <v>0.58099999999999996</v>
      </c>
      <c r="K330" s="40">
        <v>0.58099999999999996</v>
      </c>
      <c r="L330" s="37" t="s">
        <v>3389</v>
      </c>
      <c r="M330" s="37" t="s">
        <v>3389</v>
      </c>
      <c r="N330" s="40"/>
      <c r="O330" s="40"/>
      <c r="P330" s="319" t="s">
        <v>4</v>
      </c>
      <c r="Q330" s="172" t="s">
        <v>3276</v>
      </c>
    </row>
    <row r="331" spans="1:17" s="499" customFormat="1" ht="26.4" customHeight="1" x14ac:dyDescent="0.3">
      <c r="A331" s="172"/>
      <c r="B331" s="172"/>
      <c r="C331" s="173"/>
      <c r="D331" s="11">
        <v>0.61199999999999999</v>
      </c>
      <c r="E331" s="58"/>
      <c r="F331" s="40">
        <v>0.61199999999999999</v>
      </c>
      <c r="G331" s="40">
        <v>0.61199999999999999</v>
      </c>
      <c r="H331" s="40">
        <v>0.61199999999999999</v>
      </c>
      <c r="I331" s="40">
        <v>0.61199999999999999</v>
      </c>
      <c r="J331" s="40">
        <v>0.61199999999999999</v>
      </c>
      <c r="K331" s="40">
        <v>0.61199999999999999</v>
      </c>
      <c r="L331" s="37" t="s">
        <v>3389</v>
      </c>
      <c r="M331" s="37" t="s">
        <v>3389</v>
      </c>
      <c r="N331" s="40"/>
      <c r="O331" s="40"/>
      <c r="P331" s="319" t="s">
        <v>5</v>
      </c>
      <c r="Q331" s="172"/>
    </row>
    <row r="332" spans="1:17" s="499" customFormat="1" ht="26.4" customHeight="1" x14ac:dyDescent="0.3">
      <c r="A332" s="172" t="s">
        <v>1020</v>
      </c>
      <c r="B332" s="172" t="s">
        <v>240</v>
      </c>
      <c r="C332" s="173"/>
      <c r="D332" s="2">
        <v>0.221</v>
      </c>
      <c r="E332" s="58"/>
      <c r="F332" s="40">
        <v>0.221</v>
      </c>
      <c r="G332" s="40">
        <v>0.221</v>
      </c>
      <c r="H332" s="40">
        <v>0.221</v>
      </c>
      <c r="I332" s="40">
        <v>0.221</v>
      </c>
      <c r="J332" s="40">
        <v>0.221</v>
      </c>
      <c r="K332" s="40">
        <v>0.221</v>
      </c>
      <c r="L332" s="37" t="s">
        <v>3389</v>
      </c>
      <c r="M332" s="37" t="s">
        <v>3389</v>
      </c>
      <c r="N332" s="40"/>
      <c r="O332" s="40"/>
      <c r="P332" s="319" t="s">
        <v>4</v>
      </c>
      <c r="Q332" s="172" t="s">
        <v>3276</v>
      </c>
    </row>
    <row r="333" spans="1:17" s="499" customFormat="1" ht="26.4" customHeight="1" x14ac:dyDescent="0.3">
      <c r="A333" s="172"/>
      <c r="B333" s="172"/>
      <c r="C333" s="173"/>
      <c r="D333" s="2">
        <v>0.16400000000000001</v>
      </c>
      <c r="E333" s="58"/>
      <c r="F333" s="40">
        <v>0.16400000000000001</v>
      </c>
      <c r="G333" s="40">
        <v>0.16400000000000001</v>
      </c>
      <c r="H333" s="40">
        <v>0.16400000000000001</v>
      </c>
      <c r="I333" s="40">
        <v>0.16400000000000001</v>
      </c>
      <c r="J333" s="40">
        <v>0.16400000000000001</v>
      </c>
      <c r="K333" s="40">
        <v>0.16400000000000001</v>
      </c>
      <c r="L333" s="37" t="s">
        <v>3389</v>
      </c>
      <c r="M333" s="37" t="s">
        <v>3389</v>
      </c>
      <c r="N333" s="40"/>
      <c r="O333" s="40"/>
      <c r="P333" s="319" t="s">
        <v>5</v>
      </c>
      <c r="Q333" s="172"/>
    </row>
    <row r="334" spans="1:17" s="499" customFormat="1" ht="26.4" customHeight="1" x14ac:dyDescent="0.3">
      <c r="A334" s="53" t="s">
        <v>1021</v>
      </c>
      <c r="B334" s="53" t="s">
        <v>241</v>
      </c>
      <c r="C334" s="37"/>
      <c r="D334" s="2">
        <v>0.502</v>
      </c>
      <c r="E334" s="58"/>
      <c r="F334" s="40">
        <v>0.502</v>
      </c>
      <c r="G334" s="40">
        <v>0.502</v>
      </c>
      <c r="H334" s="40">
        <v>0.502</v>
      </c>
      <c r="I334" s="40">
        <v>0.502</v>
      </c>
      <c r="J334" s="40">
        <v>0.502</v>
      </c>
      <c r="K334" s="40">
        <v>0.502</v>
      </c>
      <c r="L334" s="37" t="s">
        <v>3389</v>
      </c>
      <c r="M334" s="37" t="s">
        <v>3389</v>
      </c>
      <c r="N334" s="40"/>
      <c r="O334" s="40"/>
      <c r="P334" s="319" t="s">
        <v>4</v>
      </c>
      <c r="Q334" s="39" t="s">
        <v>3277</v>
      </c>
    </row>
    <row r="335" spans="1:17" s="499" customFormat="1" ht="26.4" customHeight="1" x14ac:dyDescent="0.3">
      <c r="A335" s="53" t="s">
        <v>1022</v>
      </c>
      <c r="B335" s="53" t="s">
        <v>242</v>
      </c>
      <c r="C335" s="37"/>
      <c r="D335" s="2" t="s">
        <v>1474</v>
      </c>
      <c r="E335" s="40"/>
      <c r="F335" s="40" t="s">
        <v>1474</v>
      </c>
      <c r="G335" s="40" t="s">
        <v>1474</v>
      </c>
      <c r="H335" s="40" t="s">
        <v>1474</v>
      </c>
      <c r="I335" s="40" t="s">
        <v>1474</v>
      </c>
      <c r="J335" s="40" t="s">
        <v>1474</v>
      </c>
      <c r="K335" s="40" t="s">
        <v>1474</v>
      </c>
      <c r="L335" s="40" t="s">
        <v>3462</v>
      </c>
      <c r="M335" s="40" t="s">
        <v>3462</v>
      </c>
      <c r="N335" s="40"/>
      <c r="O335" s="40"/>
      <c r="P335" s="319" t="s">
        <v>4</v>
      </c>
      <c r="Q335" s="39" t="s">
        <v>3390</v>
      </c>
    </row>
    <row r="336" spans="1:17" s="499" customFormat="1" ht="26.4" customHeight="1" x14ac:dyDescent="0.3">
      <c r="A336" s="39" t="s">
        <v>1023</v>
      </c>
      <c r="B336" s="53" t="s">
        <v>1581</v>
      </c>
      <c r="C336" s="37"/>
      <c r="D336" s="14">
        <v>1642.2</v>
      </c>
      <c r="E336" s="96">
        <v>1739.9</v>
      </c>
      <c r="F336" s="96">
        <v>1779.1</v>
      </c>
      <c r="G336" s="96">
        <v>1850.7</v>
      </c>
      <c r="H336" s="96">
        <v>1966.7</v>
      </c>
      <c r="I336" s="96">
        <v>2102.1</v>
      </c>
      <c r="J336" s="96">
        <v>1730.4</v>
      </c>
      <c r="K336" s="96">
        <v>2200.6999999999998</v>
      </c>
      <c r="L336" s="38" t="s">
        <v>3388</v>
      </c>
      <c r="M336" s="38" t="s">
        <v>3388</v>
      </c>
      <c r="N336" s="38" t="s">
        <v>3388</v>
      </c>
      <c r="O336" s="38"/>
      <c r="P336" s="319" t="s">
        <v>243</v>
      </c>
      <c r="Q336" s="53" t="s">
        <v>3461</v>
      </c>
    </row>
    <row r="337" spans="1:17" s="502" customFormat="1" ht="26.4" customHeight="1" x14ac:dyDescent="0.3">
      <c r="A337" s="200" t="s">
        <v>330</v>
      </c>
      <c r="B337" s="200"/>
      <c r="C337" s="200"/>
      <c r="D337" s="200"/>
      <c r="E337" s="200"/>
      <c r="F337" s="200"/>
      <c r="G337" s="200"/>
      <c r="H337" s="200"/>
      <c r="I337" s="200"/>
      <c r="J337" s="200"/>
      <c r="K337" s="200"/>
      <c r="L337" s="200"/>
      <c r="M337" s="200"/>
      <c r="N337" s="200"/>
      <c r="O337" s="200"/>
      <c r="P337" s="200"/>
      <c r="Q337" s="200"/>
    </row>
    <row r="338" spans="1:17" s="502" customFormat="1" ht="26.4" customHeight="1" x14ac:dyDescent="0.3">
      <c r="A338" s="198" t="s">
        <v>4135</v>
      </c>
      <c r="B338" s="198"/>
      <c r="C338" s="198"/>
      <c r="D338" s="198"/>
      <c r="E338" s="198"/>
      <c r="F338" s="198"/>
      <c r="G338" s="198"/>
      <c r="H338" s="198"/>
      <c r="I338" s="198"/>
      <c r="J338" s="198"/>
      <c r="K338" s="198"/>
      <c r="L338" s="198"/>
      <c r="M338" s="198"/>
      <c r="N338" s="198"/>
      <c r="O338" s="198"/>
      <c r="P338" s="198"/>
      <c r="Q338" s="198"/>
    </row>
    <row r="339" spans="1:17" s="499" customFormat="1" ht="26.4" customHeight="1" x14ac:dyDescent="0.3">
      <c r="A339" s="39" t="s">
        <v>1024</v>
      </c>
      <c r="B339" s="39" t="s">
        <v>244</v>
      </c>
      <c r="C339" s="173"/>
      <c r="D339" s="201" t="s">
        <v>1324</v>
      </c>
      <c r="E339" s="37"/>
      <c r="F339" s="37"/>
      <c r="G339" s="37"/>
      <c r="H339" s="37"/>
      <c r="I339" s="37"/>
      <c r="J339" s="37"/>
      <c r="K339" s="37"/>
      <c r="L339" s="37"/>
      <c r="M339" s="37"/>
      <c r="N339" s="37"/>
      <c r="O339" s="37"/>
      <c r="P339" s="319" t="s">
        <v>245</v>
      </c>
      <c r="Q339" s="53" t="s">
        <v>302</v>
      </c>
    </row>
    <row r="340" spans="1:17" s="499" customFormat="1" ht="26.4" customHeight="1" x14ac:dyDescent="0.3">
      <c r="A340" s="39" t="s">
        <v>1025</v>
      </c>
      <c r="B340" s="39" t="s">
        <v>1103</v>
      </c>
      <c r="C340" s="173"/>
      <c r="D340" s="201"/>
      <c r="E340" s="37"/>
      <c r="F340" s="37"/>
      <c r="G340" s="37"/>
      <c r="H340" s="37"/>
      <c r="I340" s="37"/>
      <c r="J340" s="37"/>
      <c r="K340" s="37"/>
      <c r="L340" s="37"/>
      <c r="M340" s="37"/>
      <c r="N340" s="37"/>
      <c r="O340" s="37"/>
      <c r="P340" s="319" t="s">
        <v>186</v>
      </c>
      <c r="Q340" s="39" t="s">
        <v>303</v>
      </c>
    </row>
    <row r="341" spans="1:17" s="502" customFormat="1" ht="26.4" customHeight="1" x14ac:dyDescent="0.3">
      <c r="A341" s="198" t="s">
        <v>4136</v>
      </c>
      <c r="B341" s="198"/>
      <c r="C341" s="198"/>
      <c r="D341" s="198"/>
      <c r="E341" s="198"/>
      <c r="F341" s="198"/>
      <c r="G341" s="198"/>
      <c r="H341" s="198"/>
      <c r="I341" s="198"/>
      <c r="J341" s="198"/>
      <c r="K341" s="198"/>
      <c r="L341" s="198"/>
      <c r="M341" s="198"/>
      <c r="N341" s="198"/>
      <c r="O341" s="198"/>
      <c r="P341" s="198"/>
      <c r="Q341" s="198"/>
    </row>
    <row r="342" spans="1:17" s="499" customFormat="1" ht="26.4" customHeight="1" x14ac:dyDescent="0.3">
      <c r="A342" s="53" t="s">
        <v>1026</v>
      </c>
      <c r="B342" s="39" t="s">
        <v>246</v>
      </c>
      <c r="C342" s="37"/>
      <c r="D342" s="5" t="s">
        <v>1325</v>
      </c>
      <c r="E342" s="37"/>
      <c r="F342" s="37"/>
      <c r="G342" s="37"/>
      <c r="H342" s="37"/>
      <c r="I342" s="37"/>
      <c r="J342" s="37"/>
      <c r="K342" s="37"/>
      <c r="L342" s="37"/>
      <c r="M342" s="37"/>
      <c r="N342" s="37"/>
      <c r="O342" s="37"/>
      <c r="P342" s="319"/>
      <c r="Q342" s="39" t="s">
        <v>304</v>
      </c>
    </row>
    <row r="343" spans="1:17" s="499" customFormat="1" ht="26.4" customHeight="1" x14ac:dyDescent="0.3">
      <c r="A343" s="53" t="s">
        <v>1027</v>
      </c>
      <c r="B343" s="53" t="s">
        <v>247</v>
      </c>
      <c r="C343" s="37" t="s">
        <v>1180</v>
      </c>
      <c r="D343" s="5">
        <v>19</v>
      </c>
      <c r="E343" s="37"/>
      <c r="F343" s="37"/>
      <c r="G343" s="37"/>
      <c r="H343" s="37"/>
      <c r="I343" s="37"/>
      <c r="J343" s="37" t="s">
        <v>3224</v>
      </c>
      <c r="K343" s="37"/>
      <c r="L343" s="37"/>
      <c r="M343" s="37"/>
      <c r="N343" s="37"/>
      <c r="O343" s="37"/>
      <c r="P343" s="319" t="s">
        <v>248</v>
      </c>
      <c r="Q343" s="39" t="s">
        <v>303</v>
      </c>
    </row>
    <row r="344" spans="1:17" s="499" customFormat="1" ht="26.4" customHeight="1" x14ac:dyDescent="0.3">
      <c r="A344" s="53" t="s">
        <v>1028</v>
      </c>
      <c r="B344" s="53" t="s">
        <v>249</v>
      </c>
      <c r="C344" s="37"/>
      <c r="D344" s="5" t="s">
        <v>90</v>
      </c>
      <c r="E344" s="37"/>
      <c r="F344" s="37"/>
      <c r="G344" s="37"/>
      <c r="H344" s="37"/>
      <c r="I344" s="37"/>
      <c r="J344" s="37" t="s">
        <v>3224</v>
      </c>
      <c r="K344" s="37"/>
      <c r="L344" s="37"/>
      <c r="M344" s="37"/>
      <c r="N344" s="37"/>
      <c r="O344" s="37"/>
      <c r="P344" s="319" t="s">
        <v>250</v>
      </c>
      <c r="Q344" s="39" t="s">
        <v>305</v>
      </c>
    </row>
    <row r="345" spans="1:17" s="499" customFormat="1" ht="26.4" customHeight="1" x14ac:dyDescent="0.3">
      <c r="A345" s="53" t="s">
        <v>1029</v>
      </c>
      <c r="B345" s="53" t="s">
        <v>251</v>
      </c>
      <c r="C345" s="37"/>
      <c r="D345" s="5" t="s">
        <v>1502</v>
      </c>
      <c r="E345" s="37"/>
      <c r="F345" s="37"/>
      <c r="G345" s="37"/>
      <c r="H345" s="37"/>
      <c r="I345" s="37"/>
      <c r="J345" s="37" t="s">
        <v>3224</v>
      </c>
      <c r="K345" s="37"/>
      <c r="L345" s="37"/>
      <c r="M345" s="37"/>
      <c r="N345" s="37"/>
      <c r="O345" s="37"/>
      <c r="P345" s="319" t="s">
        <v>250</v>
      </c>
      <c r="Q345" s="39" t="s">
        <v>303</v>
      </c>
    </row>
    <row r="346" spans="1:17" s="499" customFormat="1" ht="26.4" customHeight="1" x14ac:dyDescent="0.3">
      <c r="A346" s="53" t="s">
        <v>1030</v>
      </c>
      <c r="B346" s="53" t="s">
        <v>252</v>
      </c>
      <c r="C346" s="37" t="s">
        <v>1180</v>
      </c>
      <c r="D346" s="5" t="s">
        <v>1475</v>
      </c>
      <c r="E346" s="37"/>
      <c r="F346" s="37"/>
      <c r="G346" s="37"/>
      <c r="H346" s="37"/>
      <c r="I346" s="37"/>
      <c r="J346" s="37"/>
      <c r="K346" s="37"/>
      <c r="L346" s="37"/>
      <c r="M346" s="37"/>
      <c r="N346" s="37"/>
      <c r="O346" s="37"/>
      <c r="P346" s="319" t="s">
        <v>253</v>
      </c>
      <c r="Q346" s="39" t="s">
        <v>306</v>
      </c>
    </row>
    <row r="347" spans="1:17" s="499" customFormat="1" ht="26.4" customHeight="1" x14ac:dyDescent="0.3">
      <c r="A347" s="53" t="s">
        <v>1031</v>
      </c>
      <c r="B347" s="53" t="s">
        <v>1478</v>
      </c>
      <c r="C347" s="37" t="s">
        <v>1180</v>
      </c>
      <c r="D347" s="5"/>
      <c r="E347" s="37"/>
      <c r="F347" s="37"/>
      <c r="G347" s="37"/>
      <c r="H347" s="37"/>
      <c r="I347" s="37"/>
      <c r="J347" s="37"/>
      <c r="K347" s="37"/>
      <c r="L347" s="37"/>
      <c r="M347" s="37"/>
      <c r="N347" s="37"/>
      <c r="O347" s="37"/>
      <c r="P347" s="319" t="s">
        <v>1477</v>
      </c>
      <c r="Q347" s="39" t="s">
        <v>307</v>
      </c>
    </row>
    <row r="348" spans="1:17" s="499" customFormat="1" ht="26.4" customHeight="1" x14ac:dyDescent="0.3">
      <c r="A348" s="53" t="s">
        <v>1032</v>
      </c>
      <c r="B348" s="53" t="s">
        <v>254</v>
      </c>
      <c r="C348" s="37"/>
      <c r="D348" s="5" t="s">
        <v>90</v>
      </c>
      <c r="E348" s="37"/>
      <c r="F348" s="37"/>
      <c r="G348" s="37"/>
      <c r="H348" s="37"/>
      <c r="I348" s="37"/>
      <c r="J348" s="37"/>
      <c r="K348" s="37"/>
      <c r="L348" s="37"/>
      <c r="M348" s="37"/>
      <c r="N348" s="37"/>
      <c r="O348" s="37"/>
      <c r="P348" s="319" t="s">
        <v>1476</v>
      </c>
      <c r="Q348" s="39" t="s">
        <v>308</v>
      </c>
    </row>
    <row r="349" spans="1:17" s="499" customFormat="1" ht="26.4" customHeight="1" x14ac:dyDescent="0.3">
      <c r="A349" s="53" t="s">
        <v>1033</v>
      </c>
      <c r="B349" s="53" t="s">
        <v>255</v>
      </c>
      <c r="C349" s="37"/>
      <c r="D349" s="5" t="s">
        <v>1479</v>
      </c>
      <c r="E349" s="37"/>
      <c r="F349" s="37"/>
      <c r="G349" s="37"/>
      <c r="H349" s="37"/>
      <c r="I349" s="37"/>
      <c r="J349" s="37"/>
      <c r="K349" s="37"/>
      <c r="L349" s="37"/>
      <c r="M349" s="37"/>
      <c r="N349" s="37"/>
      <c r="O349" s="37"/>
      <c r="P349" s="319" t="s">
        <v>1453</v>
      </c>
      <c r="Q349" s="39" t="s">
        <v>304</v>
      </c>
    </row>
    <row r="350" spans="1:17" s="499" customFormat="1" ht="26.4" customHeight="1" x14ac:dyDescent="0.3">
      <c r="A350" s="53" t="s">
        <v>1034</v>
      </c>
      <c r="B350" s="53" t="s">
        <v>256</v>
      </c>
      <c r="C350" s="37"/>
      <c r="D350" s="13">
        <v>0.42499999999999999</v>
      </c>
      <c r="E350" s="41">
        <v>0.44500000000000001</v>
      </c>
      <c r="F350" s="41">
        <v>0.48699999999999999</v>
      </c>
      <c r="G350" s="41">
        <v>0.48299999999999998</v>
      </c>
      <c r="H350" s="41">
        <v>0.47399999999999998</v>
      </c>
      <c r="I350" s="41">
        <v>0.45900000000000002</v>
      </c>
      <c r="J350" s="41" t="s">
        <v>3321</v>
      </c>
      <c r="K350" s="37">
        <v>44.3</v>
      </c>
      <c r="L350" s="37">
        <v>42.3</v>
      </c>
      <c r="M350" s="427" t="s">
        <v>3639</v>
      </c>
      <c r="N350" s="427" t="s">
        <v>3639</v>
      </c>
      <c r="O350" s="41"/>
      <c r="P350" s="319" t="s">
        <v>139</v>
      </c>
      <c r="Q350" s="39" t="s">
        <v>3638</v>
      </c>
    </row>
    <row r="351" spans="1:17" s="499" customFormat="1" ht="26.4" customHeight="1" x14ac:dyDescent="0.3">
      <c r="A351" s="53" t="s">
        <v>1035</v>
      </c>
      <c r="B351" s="53" t="s">
        <v>257</v>
      </c>
      <c r="C351" s="37"/>
      <c r="D351" s="5" t="s">
        <v>1107</v>
      </c>
      <c r="E351" s="41">
        <v>9.5000000000000001E-2</v>
      </c>
      <c r="F351" s="41">
        <v>9.2999999999999999E-2</v>
      </c>
      <c r="G351" s="41">
        <v>9.8000000000000004E-2</v>
      </c>
      <c r="H351" s="41">
        <v>9.5000000000000001E-2</v>
      </c>
      <c r="I351" s="41">
        <v>9.9000000000000005E-2</v>
      </c>
      <c r="J351" s="41" t="s">
        <v>3321</v>
      </c>
      <c r="K351" s="37">
        <v>11.4</v>
      </c>
      <c r="L351" s="37">
        <v>11.3</v>
      </c>
      <c r="M351" s="427" t="s">
        <v>3639</v>
      </c>
      <c r="N351" s="427" t="s">
        <v>3639</v>
      </c>
      <c r="O351" s="41"/>
      <c r="P351" s="319" t="s">
        <v>139</v>
      </c>
      <c r="Q351" s="39" t="s">
        <v>3638</v>
      </c>
    </row>
    <row r="352" spans="1:17" s="499" customFormat="1" ht="26.4" customHeight="1" x14ac:dyDescent="0.3">
      <c r="A352" s="53" t="s">
        <v>1036</v>
      </c>
      <c r="B352" s="53" t="s">
        <v>258</v>
      </c>
      <c r="C352" s="37"/>
      <c r="D352" s="5" t="s">
        <v>1107</v>
      </c>
      <c r="E352" s="41">
        <v>0.217</v>
      </c>
      <c r="F352" s="41">
        <v>0.23200000000000001</v>
      </c>
      <c r="G352" s="41">
        <v>0.252</v>
      </c>
      <c r="H352" s="41">
        <v>0.24</v>
      </c>
      <c r="I352" s="41">
        <v>0.20799999999999999</v>
      </c>
      <c r="J352" s="41" t="s">
        <v>3321</v>
      </c>
      <c r="K352" s="37">
        <v>21.6</v>
      </c>
      <c r="L352" s="37">
        <v>16.7</v>
      </c>
      <c r="M352" s="427" t="s">
        <v>3639</v>
      </c>
      <c r="N352" s="427" t="s">
        <v>3639</v>
      </c>
      <c r="O352" s="41"/>
      <c r="P352" s="319" t="s">
        <v>139</v>
      </c>
      <c r="Q352" s="39" t="s">
        <v>3638</v>
      </c>
    </row>
    <row r="353" spans="1:17" s="499" customFormat="1" ht="26.4" customHeight="1" x14ac:dyDescent="0.3">
      <c r="A353" s="53" t="s">
        <v>1037</v>
      </c>
      <c r="B353" s="53" t="s">
        <v>259</v>
      </c>
      <c r="C353" s="37"/>
      <c r="D353" s="2">
        <v>9.4E-2</v>
      </c>
      <c r="E353" s="41">
        <v>0.128</v>
      </c>
      <c r="F353" s="41">
        <v>0.19400000000000001</v>
      </c>
      <c r="G353" s="41">
        <v>0.129</v>
      </c>
      <c r="H353" s="41">
        <v>0.13900000000000001</v>
      </c>
      <c r="I353" s="41">
        <v>0.13</v>
      </c>
      <c r="J353" s="41" t="s">
        <v>3321</v>
      </c>
      <c r="K353" s="41" t="s">
        <v>3321</v>
      </c>
      <c r="L353" s="37">
        <v>11.8</v>
      </c>
      <c r="M353" s="427" t="s">
        <v>3639</v>
      </c>
      <c r="N353" s="427" t="s">
        <v>3639</v>
      </c>
      <c r="O353" s="41"/>
      <c r="P353" s="319" t="s">
        <v>139</v>
      </c>
      <c r="Q353" s="39" t="s">
        <v>3638</v>
      </c>
    </row>
    <row r="354" spans="1:17" s="499" customFormat="1" ht="26.4" customHeight="1" x14ac:dyDescent="0.3">
      <c r="A354" s="53" t="s">
        <v>1038</v>
      </c>
      <c r="B354" s="53" t="s">
        <v>260</v>
      </c>
      <c r="C354" s="37"/>
      <c r="D354" s="13">
        <v>0.873</v>
      </c>
      <c r="E354" s="41">
        <v>0.93</v>
      </c>
      <c r="F354" s="41">
        <v>0.94399999999999995</v>
      </c>
      <c r="G354" s="41">
        <v>0.93799999999999994</v>
      </c>
      <c r="H354" s="41">
        <v>0.94399999999999995</v>
      </c>
      <c r="I354" s="41">
        <v>0.95</v>
      </c>
      <c r="J354" s="41" t="s">
        <v>3321</v>
      </c>
      <c r="K354" s="41" t="s">
        <v>3321</v>
      </c>
      <c r="L354" s="37">
        <v>97.1</v>
      </c>
      <c r="M354" s="427" t="s">
        <v>3639</v>
      </c>
      <c r="N354" s="427" t="s">
        <v>3639</v>
      </c>
      <c r="O354" s="41"/>
      <c r="P354" s="319" t="s">
        <v>139</v>
      </c>
      <c r="Q354" s="39" t="s">
        <v>3638</v>
      </c>
    </row>
    <row r="355" spans="1:17" s="499" customFormat="1" ht="26.4" customHeight="1" x14ac:dyDescent="0.3">
      <c r="A355" s="53" t="s">
        <v>1039</v>
      </c>
      <c r="B355" s="53" t="s">
        <v>261</v>
      </c>
      <c r="C355" s="37"/>
      <c r="D355" s="13">
        <v>0.1</v>
      </c>
      <c r="E355" s="41">
        <v>0.106</v>
      </c>
      <c r="F355" s="41">
        <v>0.11799999999999999</v>
      </c>
      <c r="G355" s="41">
        <v>0.13</v>
      </c>
      <c r="H355" s="41">
        <v>0.14899999999999999</v>
      </c>
      <c r="I355" s="41">
        <v>0.105</v>
      </c>
      <c r="J355" s="41" t="s">
        <v>3321</v>
      </c>
      <c r="K355" s="37">
        <v>12.5</v>
      </c>
      <c r="L355" s="37">
        <v>13.4</v>
      </c>
      <c r="M355" s="41"/>
      <c r="N355" s="41"/>
      <c r="O355" s="41"/>
      <c r="P355" s="319" t="s">
        <v>139</v>
      </c>
      <c r="Q355" s="39" t="s">
        <v>3638</v>
      </c>
    </row>
    <row r="356" spans="1:17" s="502" customFormat="1" ht="26.4" customHeight="1" x14ac:dyDescent="0.3">
      <c r="A356" s="198" t="s">
        <v>4137</v>
      </c>
      <c r="B356" s="198"/>
      <c r="C356" s="198"/>
      <c r="D356" s="198"/>
      <c r="E356" s="198"/>
      <c r="F356" s="198"/>
      <c r="G356" s="198"/>
      <c r="H356" s="198"/>
      <c r="I356" s="198"/>
      <c r="J356" s="198"/>
      <c r="K356" s="198"/>
      <c r="L356" s="198"/>
      <c r="M356" s="198"/>
      <c r="N356" s="198"/>
      <c r="O356" s="198"/>
      <c r="P356" s="198"/>
      <c r="Q356" s="198"/>
    </row>
    <row r="357" spans="1:17" s="499" customFormat="1" ht="26.4" customHeight="1" x14ac:dyDescent="0.3">
      <c r="A357" s="172" t="s">
        <v>1040</v>
      </c>
      <c r="B357" s="172" t="s">
        <v>1189</v>
      </c>
      <c r="C357" s="173" t="s">
        <v>1153</v>
      </c>
      <c r="D357" s="4">
        <v>1731.6</v>
      </c>
      <c r="E357" s="304">
        <v>2548022613</v>
      </c>
      <c r="F357" s="304">
        <v>1845561657</v>
      </c>
      <c r="G357" s="304">
        <v>2117737717</v>
      </c>
      <c r="H357" s="304">
        <v>2096497195</v>
      </c>
      <c r="I357" s="304">
        <v>2428483911</v>
      </c>
      <c r="J357" s="304">
        <v>2710458923</v>
      </c>
      <c r="K357" s="304">
        <v>2582867915</v>
      </c>
      <c r="L357" s="304">
        <v>3056167848</v>
      </c>
      <c r="M357" s="304">
        <v>4165639487</v>
      </c>
      <c r="N357" s="304">
        <v>2646432897</v>
      </c>
      <c r="O357" s="304">
        <v>1343286304</v>
      </c>
      <c r="P357" s="319" t="s">
        <v>193</v>
      </c>
      <c r="Q357" s="172" t="s">
        <v>3599</v>
      </c>
    </row>
    <row r="358" spans="1:17" s="499" customFormat="1" ht="26.4" customHeight="1" x14ac:dyDescent="0.3">
      <c r="A358" s="172"/>
      <c r="B358" s="172"/>
      <c r="C358" s="173"/>
      <c r="D358" s="4">
        <v>3624259355</v>
      </c>
      <c r="E358" s="304">
        <v>4418337307</v>
      </c>
      <c r="F358" s="304">
        <v>3939710798</v>
      </c>
      <c r="G358" s="304">
        <v>4063278815</v>
      </c>
      <c r="H358" s="304">
        <v>4480492970</v>
      </c>
      <c r="I358" s="304">
        <v>4608622026</v>
      </c>
      <c r="J358" s="304">
        <v>4812156290</v>
      </c>
      <c r="K358" s="304">
        <v>5286105459</v>
      </c>
      <c r="L358" s="304">
        <v>7034031136</v>
      </c>
      <c r="M358" s="304" t="s">
        <v>3421</v>
      </c>
      <c r="N358" s="304">
        <v>7034007077</v>
      </c>
      <c r="O358" s="304">
        <v>3105646685</v>
      </c>
      <c r="P358" s="319" t="s">
        <v>316</v>
      </c>
      <c r="Q358" s="172"/>
    </row>
    <row r="359" spans="1:17" s="499" customFormat="1" ht="26.4" customHeight="1" x14ac:dyDescent="0.3">
      <c r="A359" s="172" t="s">
        <v>1041</v>
      </c>
      <c r="B359" s="172" t="s">
        <v>1190</v>
      </c>
      <c r="C359" s="173" t="s">
        <v>1153</v>
      </c>
      <c r="D359" s="108">
        <v>8181777</v>
      </c>
      <c r="E359" s="304">
        <v>8930331</v>
      </c>
      <c r="F359" s="304">
        <v>7982590</v>
      </c>
      <c r="G359" s="304">
        <v>7439012</v>
      </c>
      <c r="H359" s="304">
        <v>5903797</v>
      </c>
      <c r="I359" s="304">
        <v>2925521</v>
      </c>
      <c r="J359" s="304">
        <v>2805796</v>
      </c>
      <c r="K359" s="304">
        <v>8947511</v>
      </c>
      <c r="L359" s="304">
        <v>6621460</v>
      </c>
      <c r="M359" s="304" t="s">
        <v>3422</v>
      </c>
      <c r="N359" s="304">
        <v>10588417</v>
      </c>
      <c r="O359" s="304">
        <v>9443950</v>
      </c>
      <c r="P359" s="319" t="s">
        <v>317</v>
      </c>
      <c r="Q359" s="172" t="s">
        <v>3599</v>
      </c>
    </row>
    <row r="360" spans="1:17" s="499" customFormat="1" ht="26.4" customHeight="1" x14ac:dyDescent="0.3">
      <c r="A360" s="172"/>
      <c r="B360" s="172"/>
      <c r="C360" s="173"/>
      <c r="D360" s="108">
        <v>24356931</v>
      </c>
      <c r="E360" s="304">
        <v>27763828</v>
      </c>
      <c r="F360" s="304">
        <v>23142988</v>
      </c>
      <c r="G360" s="304">
        <v>13134821</v>
      </c>
      <c r="H360" s="304">
        <v>12253647</v>
      </c>
      <c r="I360" s="304">
        <v>8459886</v>
      </c>
      <c r="J360" s="304">
        <v>15272248</v>
      </c>
      <c r="K360" s="304">
        <v>14690929</v>
      </c>
      <c r="L360" s="304">
        <v>25708051</v>
      </c>
      <c r="M360" s="304">
        <v>26790211</v>
      </c>
      <c r="N360" s="304">
        <v>33271885</v>
      </c>
      <c r="O360" s="304" t="s">
        <v>3607</v>
      </c>
      <c r="P360" s="319" t="s">
        <v>127</v>
      </c>
      <c r="Q360" s="172"/>
    </row>
    <row r="361" spans="1:17" s="499" customFormat="1" ht="26.4" customHeight="1" x14ac:dyDescent="0.3">
      <c r="A361" s="172" t="s">
        <v>1042</v>
      </c>
      <c r="B361" s="172" t="s">
        <v>1191</v>
      </c>
      <c r="C361" s="173" t="s">
        <v>1153</v>
      </c>
      <c r="D361" s="108">
        <v>4199434</v>
      </c>
      <c r="E361" s="304">
        <v>8568209</v>
      </c>
      <c r="F361" s="304">
        <v>7483980</v>
      </c>
      <c r="G361" s="304">
        <v>7955003</v>
      </c>
      <c r="H361" s="304">
        <v>13584208</v>
      </c>
      <c r="I361" s="304">
        <v>17133770</v>
      </c>
      <c r="J361" s="304">
        <v>7475768</v>
      </c>
      <c r="K361" s="304">
        <v>6573980</v>
      </c>
      <c r="L361" s="304">
        <v>7531563</v>
      </c>
      <c r="M361" s="89">
        <v>7465656</v>
      </c>
      <c r="N361" s="304">
        <v>8916588</v>
      </c>
      <c r="O361" s="304">
        <v>4713624</v>
      </c>
      <c r="P361" s="319" t="s">
        <v>317</v>
      </c>
      <c r="Q361" s="172" t="s">
        <v>3599</v>
      </c>
    </row>
    <row r="362" spans="1:17" s="499" customFormat="1" ht="26.4" customHeight="1" x14ac:dyDescent="0.3">
      <c r="A362" s="172"/>
      <c r="B362" s="172"/>
      <c r="C362" s="173"/>
      <c r="D362" s="108">
        <v>572876320</v>
      </c>
      <c r="E362" s="304">
        <v>525200912</v>
      </c>
      <c r="F362" s="304">
        <v>504823596</v>
      </c>
      <c r="G362" s="304">
        <v>317106747</v>
      </c>
      <c r="H362" s="304">
        <v>252745286</v>
      </c>
      <c r="I362" s="304">
        <v>373880907</v>
      </c>
      <c r="J362" s="304">
        <v>292065112</v>
      </c>
      <c r="K362" s="304">
        <v>292444173</v>
      </c>
      <c r="L362" s="304">
        <v>289506685</v>
      </c>
      <c r="M362" s="89">
        <v>544746145</v>
      </c>
      <c r="N362" s="304">
        <v>367437452</v>
      </c>
      <c r="O362" s="304" t="s">
        <v>3608</v>
      </c>
      <c r="P362" s="319" t="s">
        <v>127</v>
      </c>
      <c r="Q362" s="172"/>
    </row>
    <row r="363" spans="1:17" s="499" customFormat="1" ht="26.4" customHeight="1" x14ac:dyDescent="0.3">
      <c r="A363" s="172" t="s">
        <v>1043</v>
      </c>
      <c r="B363" s="172" t="s">
        <v>1192</v>
      </c>
      <c r="C363" s="173" t="s">
        <v>1153</v>
      </c>
      <c r="D363" s="108">
        <v>81990565</v>
      </c>
      <c r="E363" s="304">
        <v>143341864</v>
      </c>
      <c r="F363" s="304">
        <v>12471308</v>
      </c>
      <c r="G363" s="304">
        <v>242070976</v>
      </c>
      <c r="H363" s="304">
        <v>106964873</v>
      </c>
      <c r="I363" s="304">
        <v>56153702</v>
      </c>
      <c r="J363" s="304">
        <v>79035746</v>
      </c>
      <c r="K363" s="304">
        <v>27105104</v>
      </c>
      <c r="L363" s="304">
        <v>64724386</v>
      </c>
      <c r="M363" s="89">
        <v>14408543</v>
      </c>
      <c r="N363" s="304">
        <v>39566865</v>
      </c>
      <c r="O363" s="304">
        <v>12764696</v>
      </c>
      <c r="P363" s="319" t="s">
        <v>317</v>
      </c>
      <c r="Q363" s="172" t="s">
        <v>3599</v>
      </c>
    </row>
    <row r="364" spans="1:17" s="499" customFormat="1" ht="26.4" customHeight="1" x14ac:dyDescent="0.3">
      <c r="A364" s="172"/>
      <c r="B364" s="172"/>
      <c r="C364" s="173"/>
      <c r="D364" s="108">
        <v>470019600</v>
      </c>
      <c r="E364" s="304">
        <v>291877671</v>
      </c>
      <c r="F364" s="304">
        <v>296241889</v>
      </c>
      <c r="G364" s="304">
        <v>181095180</v>
      </c>
      <c r="H364" s="304">
        <v>381144713</v>
      </c>
      <c r="I364" s="304">
        <v>348954633</v>
      </c>
      <c r="J364" s="304">
        <v>159929648</v>
      </c>
      <c r="K364" s="304">
        <v>295042590</v>
      </c>
      <c r="L364" s="304">
        <v>504865620</v>
      </c>
      <c r="M364" s="304">
        <v>492862310</v>
      </c>
      <c r="N364" s="304">
        <v>677729179</v>
      </c>
      <c r="O364" s="304" t="s">
        <v>3609</v>
      </c>
      <c r="P364" s="319" t="s">
        <v>127</v>
      </c>
      <c r="Q364" s="172"/>
    </row>
    <row r="365" spans="1:17" s="499" customFormat="1" ht="26.4" customHeight="1" x14ac:dyDescent="0.3">
      <c r="A365" s="172" t="s">
        <v>1044</v>
      </c>
      <c r="B365" s="172" t="s">
        <v>1193</v>
      </c>
      <c r="C365" s="173" t="s">
        <v>1153</v>
      </c>
      <c r="D365" s="104">
        <v>119343358</v>
      </c>
      <c r="E365" s="89">
        <v>446065067</v>
      </c>
      <c r="F365" s="89">
        <v>197008562</v>
      </c>
      <c r="G365" s="89">
        <v>149818969</v>
      </c>
      <c r="H365" s="89">
        <v>178556136</v>
      </c>
      <c r="I365" s="89">
        <v>201604292</v>
      </c>
      <c r="J365" s="89">
        <v>272336043</v>
      </c>
      <c r="K365" s="89">
        <v>267445927</v>
      </c>
      <c r="L365" s="89">
        <v>109835419</v>
      </c>
      <c r="M365" s="89">
        <v>264946189</v>
      </c>
      <c r="N365" s="304">
        <v>166626142</v>
      </c>
      <c r="O365" s="304">
        <v>70991293</v>
      </c>
      <c r="P365" s="319" t="s">
        <v>317</v>
      </c>
      <c r="Q365" s="172" t="s">
        <v>3599</v>
      </c>
    </row>
    <row r="366" spans="1:17" s="499" customFormat="1" ht="26.4" customHeight="1" x14ac:dyDescent="0.3">
      <c r="A366" s="172"/>
      <c r="B366" s="172"/>
      <c r="C366" s="173"/>
      <c r="D366" s="104">
        <v>17048680</v>
      </c>
      <c r="E366" s="89">
        <v>97905360</v>
      </c>
      <c r="F366" s="89">
        <v>73482562</v>
      </c>
      <c r="G366" s="89">
        <v>70880807</v>
      </c>
      <c r="H366" s="89">
        <v>105100465</v>
      </c>
      <c r="I366" s="89">
        <v>150466286</v>
      </c>
      <c r="J366" s="89">
        <v>179440640</v>
      </c>
      <c r="K366" s="89">
        <v>167611061</v>
      </c>
      <c r="L366" s="89">
        <v>252372053</v>
      </c>
      <c r="M366" s="89">
        <v>285966842</v>
      </c>
      <c r="N366" s="304">
        <v>285553699</v>
      </c>
      <c r="O366" s="304">
        <v>127097492</v>
      </c>
      <c r="P366" s="319" t="s">
        <v>127</v>
      </c>
      <c r="Q366" s="172"/>
    </row>
    <row r="367" spans="1:17" s="502" customFormat="1" ht="26.4" customHeight="1" x14ac:dyDescent="0.3">
      <c r="A367" s="198" t="s">
        <v>4138</v>
      </c>
      <c r="B367" s="198"/>
      <c r="C367" s="198"/>
      <c r="D367" s="198"/>
      <c r="E367" s="198"/>
      <c r="F367" s="198"/>
      <c r="G367" s="198"/>
      <c r="H367" s="198"/>
      <c r="I367" s="198"/>
      <c r="J367" s="198"/>
      <c r="K367" s="198"/>
      <c r="L367" s="198"/>
      <c r="M367" s="198"/>
      <c r="N367" s="198"/>
      <c r="O367" s="198"/>
      <c r="P367" s="198"/>
      <c r="Q367" s="198"/>
    </row>
    <row r="368" spans="1:17" s="499" customFormat="1" ht="26.4" customHeight="1" x14ac:dyDescent="0.3">
      <c r="A368" s="172" t="s">
        <v>1045</v>
      </c>
      <c r="B368" s="172" t="s">
        <v>262</v>
      </c>
      <c r="C368" s="172" t="s">
        <v>1290</v>
      </c>
      <c r="D368" s="5" t="s">
        <v>1505</v>
      </c>
      <c r="E368" s="37"/>
      <c r="F368" s="37"/>
      <c r="G368" s="37"/>
      <c r="H368" s="37"/>
      <c r="I368" s="37"/>
      <c r="J368" s="37"/>
      <c r="K368" s="37"/>
      <c r="L368" s="37"/>
      <c r="M368" s="37"/>
      <c r="N368" s="37"/>
      <c r="O368" s="37"/>
      <c r="P368" s="319" t="s">
        <v>1503</v>
      </c>
      <c r="Q368" s="172" t="s">
        <v>309</v>
      </c>
    </row>
    <row r="369" spans="1:17" s="499" customFormat="1" ht="26.4" customHeight="1" x14ac:dyDescent="0.3">
      <c r="A369" s="172"/>
      <c r="B369" s="172"/>
      <c r="C369" s="172"/>
      <c r="D369" s="5" t="s">
        <v>1506</v>
      </c>
      <c r="E369" s="37"/>
      <c r="F369" s="37"/>
      <c r="G369" s="37"/>
      <c r="H369" s="37"/>
      <c r="I369" s="37"/>
      <c r="J369" s="37"/>
      <c r="K369" s="37"/>
      <c r="L369" s="37"/>
      <c r="M369" s="37"/>
      <c r="N369" s="37"/>
      <c r="O369" s="37"/>
      <c r="P369" s="319" t="s">
        <v>1504</v>
      </c>
      <c r="Q369" s="172"/>
    </row>
    <row r="370" spans="1:17" s="499" customFormat="1" ht="26.4" customHeight="1" x14ac:dyDescent="0.3">
      <c r="A370" s="53" t="s">
        <v>1046</v>
      </c>
      <c r="B370" s="53" t="s">
        <v>263</v>
      </c>
      <c r="C370" s="37" t="s">
        <v>1290</v>
      </c>
      <c r="D370" s="8">
        <v>0.2</v>
      </c>
      <c r="E370" s="37"/>
      <c r="F370" s="37"/>
      <c r="G370" s="37"/>
      <c r="H370" s="37"/>
      <c r="I370" s="37"/>
      <c r="J370" s="37"/>
      <c r="K370" s="37"/>
      <c r="L370" s="37"/>
      <c r="M370" s="37"/>
      <c r="N370" s="37"/>
      <c r="O370" s="37"/>
      <c r="P370" s="319" t="s">
        <v>264</v>
      </c>
      <c r="Q370" s="39" t="s">
        <v>310</v>
      </c>
    </row>
    <row r="371" spans="1:17" s="499" customFormat="1" ht="26.4" customHeight="1" x14ac:dyDescent="0.3">
      <c r="A371" s="53" t="s">
        <v>1047</v>
      </c>
      <c r="B371" s="53" t="s">
        <v>1481</v>
      </c>
      <c r="C371" s="37" t="s">
        <v>1290</v>
      </c>
      <c r="D371" s="5" t="s">
        <v>1480</v>
      </c>
      <c r="E371" s="37"/>
      <c r="F371" s="37"/>
      <c r="G371" s="37"/>
      <c r="H371" s="37"/>
      <c r="I371" s="37"/>
      <c r="J371" s="37"/>
      <c r="K371" s="37"/>
      <c r="L371" s="37"/>
      <c r="M371" s="37"/>
      <c r="N371" s="37"/>
      <c r="O371" s="37"/>
      <c r="P371" s="319" t="s">
        <v>264</v>
      </c>
      <c r="Q371" s="39" t="s">
        <v>311</v>
      </c>
    </row>
    <row r="372" spans="1:17" s="499" customFormat="1" ht="26.4" customHeight="1" x14ac:dyDescent="0.3">
      <c r="A372" s="53" t="s">
        <v>1048</v>
      </c>
      <c r="B372" s="53" t="s">
        <v>1482</v>
      </c>
      <c r="C372" s="37" t="s">
        <v>1290</v>
      </c>
      <c r="D372" s="5" t="s">
        <v>1483</v>
      </c>
      <c r="E372" s="37"/>
      <c r="F372" s="37"/>
      <c r="G372" s="37"/>
      <c r="H372" s="37"/>
      <c r="I372" s="37"/>
      <c r="J372" s="37"/>
      <c r="K372" s="37"/>
      <c r="L372" s="37"/>
      <c r="M372" s="37"/>
      <c r="N372" s="37"/>
      <c r="O372" s="37"/>
      <c r="P372" s="319" t="s">
        <v>264</v>
      </c>
      <c r="Q372" s="39" t="s">
        <v>311</v>
      </c>
    </row>
    <row r="373" spans="1:17" s="499" customFormat="1" ht="26.4" customHeight="1" x14ac:dyDescent="0.3">
      <c r="A373" s="53" t="s">
        <v>1049</v>
      </c>
      <c r="B373" s="53" t="s">
        <v>265</v>
      </c>
      <c r="C373" s="37"/>
      <c r="D373" s="5" t="s">
        <v>90</v>
      </c>
      <c r="E373" s="37"/>
      <c r="F373" s="37"/>
      <c r="G373" s="37"/>
      <c r="H373" s="37"/>
      <c r="I373" s="37"/>
      <c r="J373" s="37"/>
      <c r="K373" s="37"/>
      <c r="L373" s="37"/>
      <c r="M373" s="37"/>
      <c r="N373" s="37"/>
      <c r="O373" s="37"/>
      <c r="P373" s="319" t="s">
        <v>266</v>
      </c>
      <c r="Q373" s="39" t="s">
        <v>312</v>
      </c>
    </row>
    <row r="374" spans="1:17" s="499" customFormat="1" ht="26.4" customHeight="1" x14ac:dyDescent="0.3">
      <c r="A374" s="53" t="s">
        <v>1050</v>
      </c>
      <c r="B374" s="53" t="s">
        <v>1484</v>
      </c>
      <c r="C374" s="37"/>
      <c r="D374" s="5" t="s">
        <v>1485</v>
      </c>
      <c r="E374" s="37"/>
      <c r="F374" s="37"/>
      <c r="G374" s="37"/>
      <c r="H374" s="37"/>
      <c r="I374" s="37"/>
      <c r="J374" s="37"/>
      <c r="K374" s="37"/>
      <c r="L374" s="37"/>
      <c r="M374" s="37"/>
      <c r="N374" s="37"/>
      <c r="O374" s="37"/>
      <c r="P374" s="319" t="s">
        <v>267</v>
      </c>
      <c r="Q374" s="39" t="s">
        <v>313</v>
      </c>
    </row>
    <row r="375" spans="1:17" s="499" customFormat="1" ht="26.4" customHeight="1" x14ac:dyDescent="0.3">
      <c r="A375" s="53" t="s">
        <v>268</v>
      </c>
      <c r="B375" s="53" t="s">
        <v>1283</v>
      </c>
      <c r="C375" s="37"/>
      <c r="D375" s="5" t="s">
        <v>1486</v>
      </c>
      <c r="E375" s="37"/>
      <c r="F375" s="37"/>
      <c r="G375" s="37"/>
      <c r="H375" s="37"/>
      <c r="I375" s="37"/>
      <c r="J375" s="37"/>
      <c r="K375" s="37"/>
      <c r="L375" s="37"/>
      <c r="M375" s="37"/>
      <c r="N375" s="37"/>
      <c r="O375" s="37"/>
      <c r="P375" s="319" t="s">
        <v>1453</v>
      </c>
      <c r="Q375" s="39" t="s">
        <v>314</v>
      </c>
    </row>
    <row r="377" spans="1:17" s="499" customFormat="1" ht="24" customHeight="1" x14ac:dyDescent="0.3">
      <c r="A377" s="439"/>
      <c r="B377" s="440"/>
      <c r="C377" s="441"/>
      <c r="D377" s="442"/>
      <c r="E377" s="441"/>
      <c r="F377" s="441"/>
      <c r="G377" s="441"/>
      <c r="H377" s="443"/>
      <c r="I377" s="443"/>
      <c r="J377" s="443"/>
      <c r="K377" s="443"/>
      <c r="L377" s="441"/>
      <c r="M377" s="441"/>
      <c r="N377" s="441"/>
      <c r="O377" s="441"/>
      <c r="P377" s="444"/>
      <c r="Q377" s="445"/>
    </row>
    <row r="378" spans="1:17" s="502" customFormat="1" ht="22.2" customHeight="1" x14ac:dyDescent="0.3">
      <c r="A378" s="446"/>
      <c r="B378" s="447"/>
      <c r="C378" s="443"/>
      <c r="D378" s="448"/>
      <c r="E378" s="449"/>
      <c r="F378" s="450"/>
      <c r="G378" s="443"/>
      <c r="H378" s="443"/>
      <c r="I378" s="443"/>
      <c r="J378" s="451"/>
      <c r="K378" s="443"/>
      <c r="L378" s="441"/>
      <c r="M378" s="441"/>
      <c r="N378" s="441"/>
      <c r="O378" s="441"/>
      <c r="P378" s="452"/>
      <c r="Q378" s="449"/>
    </row>
    <row r="379" spans="1:17" s="502" customFormat="1" ht="22.2" customHeight="1" x14ac:dyDescent="0.3">
      <c r="A379" s="446"/>
      <c r="B379" s="447"/>
      <c r="C379" s="443"/>
      <c r="D379" s="448"/>
      <c r="E379" s="449"/>
      <c r="F379" s="450"/>
      <c r="G379" s="443"/>
      <c r="H379" s="443"/>
      <c r="I379" s="443"/>
      <c r="J379" s="451"/>
      <c r="K379" s="443"/>
      <c r="L379" s="453"/>
      <c r="M379" s="453"/>
      <c r="N379" s="441"/>
      <c r="O379" s="441"/>
      <c r="P379" s="452"/>
      <c r="Q379" s="449"/>
    </row>
    <row r="380" spans="1:17" s="502" customFormat="1" ht="22.2" customHeight="1" x14ac:dyDescent="0.3">
      <c r="A380" s="446"/>
      <c r="B380" s="447"/>
      <c r="C380" s="443"/>
      <c r="D380" s="448"/>
      <c r="E380" s="443"/>
      <c r="F380" s="443"/>
      <c r="G380" s="443"/>
      <c r="H380" s="443"/>
      <c r="I380" s="443"/>
      <c r="J380" s="443"/>
      <c r="K380" s="443"/>
      <c r="L380" s="441"/>
      <c r="M380" s="441"/>
      <c r="N380" s="441"/>
      <c r="O380" s="441"/>
      <c r="P380" s="452"/>
      <c r="Q380" s="449"/>
    </row>
    <row r="381" spans="1:17" s="502" customFormat="1" ht="22.2" customHeight="1" x14ac:dyDescent="0.3">
      <c r="A381" s="446"/>
      <c r="B381" s="447"/>
      <c r="C381" s="443"/>
      <c r="D381" s="448"/>
      <c r="E381" s="443"/>
      <c r="F381" s="443"/>
      <c r="G381" s="443"/>
      <c r="H381" s="443"/>
      <c r="I381" s="443"/>
      <c r="J381" s="443"/>
      <c r="K381" s="443"/>
      <c r="L381" s="441"/>
      <c r="M381" s="441"/>
      <c r="N381" s="441"/>
      <c r="O381" s="441"/>
      <c r="P381" s="452"/>
      <c r="Q381" s="449"/>
    </row>
    <row r="382" spans="1:17" s="502" customFormat="1" ht="22.2" customHeight="1" x14ac:dyDescent="0.3">
      <c r="A382" s="446"/>
      <c r="B382" s="447"/>
      <c r="C382" s="443"/>
      <c r="D382" s="448"/>
      <c r="E382" s="443"/>
      <c r="F382" s="443"/>
      <c r="G382" s="443"/>
      <c r="H382" s="443"/>
      <c r="I382" s="443"/>
      <c r="J382" s="443"/>
      <c r="K382" s="443"/>
      <c r="L382" s="441"/>
      <c r="M382" s="441"/>
      <c r="N382" s="441"/>
      <c r="O382" s="441"/>
      <c r="P382" s="452"/>
      <c r="Q382" s="449"/>
    </row>
    <row r="383" spans="1:17" s="502" customFormat="1" ht="22.2" customHeight="1" x14ac:dyDescent="0.3">
      <c r="A383" s="446"/>
      <c r="B383" s="447"/>
      <c r="C383" s="443"/>
      <c r="D383" s="448"/>
      <c r="E383" s="443"/>
      <c r="F383" s="443"/>
      <c r="G383" s="443"/>
      <c r="H383" s="443"/>
      <c r="I383" s="443"/>
      <c r="J383" s="443"/>
      <c r="K383" s="443"/>
      <c r="L383" s="441"/>
      <c r="M383" s="441"/>
      <c r="N383" s="441"/>
      <c r="O383" s="441"/>
      <c r="P383" s="452"/>
      <c r="Q383" s="449"/>
    </row>
    <row r="384" spans="1:17" s="499" customFormat="1" ht="34.5" customHeight="1" x14ac:dyDescent="0.3">
      <c r="A384" s="439"/>
      <c r="B384" s="440"/>
      <c r="C384" s="441"/>
      <c r="D384" s="442"/>
      <c r="E384" s="441"/>
      <c r="F384" s="441"/>
      <c r="G384" s="441"/>
      <c r="H384" s="441"/>
      <c r="I384" s="441"/>
      <c r="J384" s="441"/>
      <c r="K384" s="441"/>
      <c r="L384" s="441"/>
      <c r="M384" s="441"/>
      <c r="N384" s="441"/>
      <c r="O384" s="441"/>
      <c r="P384" s="444"/>
      <c r="Q384" s="445"/>
    </row>
    <row r="385" spans="1:17" s="499" customFormat="1" ht="34.5" customHeight="1" x14ac:dyDescent="0.3">
      <c r="A385" s="439"/>
      <c r="B385" s="440"/>
      <c r="C385" s="441"/>
      <c r="D385" s="442"/>
      <c r="E385" s="441"/>
      <c r="F385" s="441"/>
      <c r="G385" s="441"/>
      <c r="H385" s="441"/>
      <c r="I385" s="441"/>
      <c r="J385" s="441"/>
      <c r="K385" s="441"/>
      <c r="L385" s="441"/>
      <c r="M385" s="441"/>
      <c r="N385" s="441"/>
      <c r="O385" s="441"/>
      <c r="P385" s="444"/>
      <c r="Q385" s="445"/>
    </row>
    <row r="386" spans="1:17" s="499" customFormat="1" ht="34.5" customHeight="1" x14ac:dyDescent="0.3">
      <c r="A386" s="439"/>
      <c r="B386" s="440"/>
      <c r="C386" s="441"/>
      <c r="D386" s="442"/>
      <c r="E386" s="441"/>
      <c r="F386" s="441"/>
      <c r="G386" s="441"/>
      <c r="H386" s="441"/>
      <c r="I386" s="441"/>
      <c r="J386" s="441"/>
      <c r="K386" s="441"/>
      <c r="L386" s="441"/>
      <c r="M386" s="441"/>
      <c r="N386" s="441"/>
      <c r="O386" s="441"/>
      <c r="P386" s="444"/>
      <c r="Q386" s="445"/>
    </row>
    <row r="387" spans="1:17" s="499" customFormat="1" ht="34.5" customHeight="1" x14ac:dyDescent="0.3">
      <c r="A387" s="439"/>
      <c r="B387" s="440"/>
      <c r="C387" s="441"/>
      <c r="D387" s="442"/>
      <c r="E387" s="441"/>
      <c r="F387" s="441"/>
      <c r="G387" s="441"/>
      <c r="H387" s="441"/>
      <c r="I387" s="441"/>
      <c r="J387" s="441"/>
      <c r="K387" s="441"/>
      <c r="L387" s="441"/>
      <c r="M387" s="441"/>
      <c r="N387" s="441"/>
      <c r="O387" s="441"/>
      <c r="P387" s="444"/>
      <c r="Q387" s="445"/>
    </row>
    <row r="388" spans="1:17" s="499" customFormat="1" ht="34.5" customHeight="1" x14ac:dyDescent="0.3">
      <c r="A388" s="439"/>
      <c r="B388" s="440"/>
      <c r="C388" s="441"/>
      <c r="D388" s="442"/>
      <c r="E388" s="441"/>
      <c r="F388" s="441"/>
      <c r="G388" s="441"/>
      <c r="H388" s="441"/>
      <c r="I388" s="441"/>
      <c r="J388" s="441"/>
      <c r="K388" s="441"/>
      <c r="L388" s="441"/>
      <c r="M388" s="441"/>
      <c r="N388" s="441"/>
      <c r="O388" s="441"/>
      <c r="P388" s="444"/>
      <c r="Q388" s="445"/>
    </row>
    <row r="389" spans="1:17" s="499" customFormat="1" ht="34.5" customHeight="1" x14ac:dyDescent="0.3">
      <c r="A389" s="439"/>
      <c r="B389" s="440"/>
      <c r="C389" s="441"/>
      <c r="D389" s="442"/>
      <c r="E389" s="441"/>
      <c r="F389" s="441"/>
      <c r="G389" s="441"/>
      <c r="H389" s="441"/>
      <c r="I389" s="441"/>
      <c r="J389" s="441"/>
      <c r="K389" s="441"/>
      <c r="L389" s="441"/>
      <c r="M389" s="441"/>
      <c r="N389" s="441"/>
      <c r="O389" s="441"/>
      <c r="P389" s="444"/>
      <c r="Q389" s="445"/>
    </row>
    <row r="390" spans="1:17" s="499" customFormat="1" ht="34.5" customHeight="1" x14ac:dyDescent="0.3">
      <c r="A390" s="439"/>
      <c r="B390" s="440"/>
      <c r="C390" s="441"/>
      <c r="D390" s="442"/>
      <c r="E390" s="441"/>
      <c r="F390" s="441"/>
      <c r="G390" s="441"/>
      <c r="H390" s="441"/>
      <c r="I390" s="441"/>
      <c r="J390" s="441"/>
      <c r="K390" s="441"/>
      <c r="L390" s="441"/>
      <c r="M390" s="441"/>
      <c r="N390" s="441"/>
      <c r="O390" s="441"/>
      <c r="P390" s="444"/>
      <c r="Q390" s="445"/>
    </row>
  </sheetData>
  <autoFilter ref="A1:Q673" xr:uid="{00000000-0001-0000-02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270">
    <mergeCell ref="A313:A314"/>
    <mergeCell ref="B313:B314"/>
    <mergeCell ref="Q313:Q314"/>
    <mergeCell ref="A34:Q34"/>
    <mergeCell ref="A37:Q37"/>
    <mergeCell ref="A40:Q40"/>
    <mergeCell ref="A44:Q44"/>
    <mergeCell ref="A45:Q45"/>
    <mergeCell ref="A46:Q46"/>
    <mergeCell ref="A21:A29"/>
    <mergeCell ref="B21:B29"/>
    <mergeCell ref="C21:C29"/>
    <mergeCell ref="C35:C36"/>
    <mergeCell ref="A31:Q31"/>
    <mergeCell ref="A33:Q33"/>
    <mergeCell ref="Q21:Q29"/>
    <mergeCell ref="Q224:Q225"/>
    <mergeCell ref="Q226:Q230"/>
    <mergeCell ref="Q35:Q36"/>
    <mergeCell ref="A35:A36"/>
    <mergeCell ref="A91:Q91"/>
    <mergeCell ref="A1:Q1"/>
    <mergeCell ref="A6:Q6"/>
    <mergeCell ref="A7:Q7"/>
    <mergeCell ref="A8:Q8"/>
    <mergeCell ref="A10:Q10"/>
    <mergeCell ref="A11:Q11"/>
    <mergeCell ref="A19:Q19"/>
    <mergeCell ref="A20:Q20"/>
    <mergeCell ref="D4:E4"/>
    <mergeCell ref="P4:P5"/>
    <mergeCell ref="Q4:Q5"/>
    <mergeCell ref="A4:B5"/>
    <mergeCell ref="A2:Q3"/>
    <mergeCell ref="C4:C5"/>
    <mergeCell ref="C12:C14"/>
    <mergeCell ref="C15:C16"/>
    <mergeCell ref="Q12:Q14"/>
    <mergeCell ref="Q15:Q16"/>
    <mergeCell ref="A12:A14"/>
    <mergeCell ref="B12:B14"/>
    <mergeCell ref="A15:A16"/>
    <mergeCell ref="B15:B16"/>
    <mergeCell ref="F4:O4"/>
    <mergeCell ref="Q365:Q366"/>
    <mergeCell ref="Q363:Q364"/>
    <mergeCell ref="C250:D250"/>
    <mergeCell ref="C278:C283"/>
    <mergeCell ref="Q257:Q258"/>
    <mergeCell ref="B35:B36"/>
    <mergeCell ref="Q323:Q324"/>
    <mergeCell ref="Q325:Q329"/>
    <mergeCell ref="Q330:Q331"/>
    <mergeCell ref="Q332:Q333"/>
    <mergeCell ref="A308:Q308"/>
    <mergeCell ref="A190:Q190"/>
    <mergeCell ref="Q178:Q179"/>
    <mergeCell ref="A315:A320"/>
    <mergeCell ref="A323:A324"/>
    <mergeCell ref="Q302:Q305"/>
    <mergeCell ref="A294:Q294"/>
    <mergeCell ref="Q267:Q277"/>
    <mergeCell ref="Q278:Q283"/>
    <mergeCell ref="A260:Q260"/>
    <mergeCell ref="A261:Q261"/>
    <mergeCell ref="Q262:Q264"/>
    <mergeCell ref="A302:A305"/>
    <mergeCell ref="C361:C362"/>
    <mergeCell ref="C363:C364"/>
    <mergeCell ref="C365:C366"/>
    <mergeCell ref="A357:A358"/>
    <mergeCell ref="B357:B358"/>
    <mergeCell ref="A359:A360"/>
    <mergeCell ref="B359:B360"/>
    <mergeCell ref="C357:C358"/>
    <mergeCell ref="C359:C360"/>
    <mergeCell ref="A361:A362"/>
    <mergeCell ref="B361:B362"/>
    <mergeCell ref="A338:Q338"/>
    <mergeCell ref="B302:B305"/>
    <mergeCell ref="C262:C264"/>
    <mergeCell ref="A321:A322"/>
    <mergeCell ref="B321:B322"/>
    <mergeCell ref="Q321:Q322"/>
    <mergeCell ref="Q315:Q320"/>
    <mergeCell ref="B315:B316"/>
    <mergeCell ref="A284:A285"/>
    <mergeCell ref="B284:B285"/>
    <mergeCell ref="P284:P285"/>
    <mergeCell ref="A267:A277"/>
    <mergeCell ref="A278:A283"/>
    <mergeCell ref="B278:B283"/>
    <mergeCell ref="A92:A97"/>
    <mergeCell ref="A76:A81"/>
    <mergeCell ref="B253:B254"/>
    <mergeCell ref="A253:A254"/>
    <mergeCell ref="Q253:Q254"/>
    <mergeCell ref="B267:B277"/>
    <mergeCell ref="B226:B230"/>
    <mergeCell ref="A337:Q337"/>
    <mergeCell ref="C257:C258"/>
    <mergeCell ref="A226:A230"/>
    <mergeCell ref="Q76:Q81"/>
    <mergeCell ref="Q92:Q97"/>
    <mergeCell ref="Q98:Q100"/>
    <mergeCell ref="A86:Q86"/>
    <mergeCell ref="C224:C225"/>
    <mergeCell ref="B160:B161"/>
    <mergeCell ref="A152:A153"/>
    <mergeCell ref="B152:B153"/>
    <mergeCell ref="A216:Q216"/>
    <mergeCell ref="A241:Q241"/>
    <mergeCell ref="A246:Q246"/>
    <mergeCell ref="Q247:Q249"/>
    <mergeCell ref="C247:C249"/>
    <mergeCell ref="A118:A121"/>
    <mergeCell ref="A110:Q110"/>
    <mergeCell ref="A105:A109"/>
    <mergeCell ref="B105:B109"/>
    <mergeCell ref="C125:C127"/>
    <mergeCell ref="A102:Q102"/>
    <mergeCell ref="C105:C109"/>
    <mergeCell ref="C111:C112"/>
    <mergeCell ref="Q136:Q138"/>
    <mergeCell ref="A116:Q116"/>
    <mergeCell ref="A136:A138"/>
    <mergeCell ref="B136:B138"/>
    <mergeCell ref="A135:Q135"/>
    <mergeCell ref="C128:C132"/>
    <mergeCell ref="C136:C138"/>
    <mergeCell ref="B111:B112"/>
    <mergeCell ref="A114:Q114"/>
    <mergeCell ref="A115:Q115"/>
    <mergeCell ref="B125:B127"/>
    <mergeCell ref="Q125:Q127"/>
    <mergeCell ref="Q128:Q132"/>
    <mergeCell ref="C47:C48"/>
    <mergeCell ref="C76:C81"/>
    <mergeCell ref="C84:C85"/>
    <mergeCell ref="C92:C97"/>
    <mergeCell ref="C98:C100"/>
    <mergeCell ref="A47:A48"/>
    <mergeCell ref="A50:Q50"/>
    <mergeCell ref="B47:B48"/>
    <mergeCell ref="Q47:Q48"/>
    <mergeCell ref="A62:Q62"/>
    <mergeCell ref="A63:Q63"/>
    <mergeCell ref="A66:Q66"/>
    <mergeCell ref="Q67:Q75"/>
    <mergeCell ref="A82:A85"/>
    <mergeCell ref="B82:B85"/>
    <mergeCell ref="Q82:Q85"/>
    <mergeCell ref="B67:B75"/>
    <mergeCell ref="A98:A100"/>
    <mergeCell ref="A67:A75"/>
    <mergeCell ref="C67:C75"/>
    <mergeCell ref="A51:Q51"/>
    <mergeCell ref="A55:Q55"/>
    <mergeCell ref="A56:Q56"/>
    <mergeCell ref="A61:Q61"/>
    <mergeCell ref="A160:A161"/>
    <mergeCell ref="A186:A188"/>
    <mergeCell ref="A184:Q184"/>
    <mergeCell ref="C171:C173"/>
    <mergeCell ref="C174:C177"/>
    <mergeCell ref="C178:C179"/>
    <mergeCell ref="C186:C188"/>
    <mergeCell ref="Q139:Q148"/>
    <mergeCell ref="A155:Q155"/>
    <mergeCell ref="A156:Q156"/>
    <mergeCell ref="A139:A148"/>
    <mergeCell ref="B139:B148"/>
    <mergeCell ref="B171:B173"/>
    <mergeCell ref="C149:C151"/>
    <mergeCell ref="C152:C153"/>
    <mergeCell ref="Q152:Q153"/>
    <mergeCell ref="Q149:Q151"/>
    <mergeCell ref="C139:C148"/>
    <mergeCell ref="A247:A249"/>
    <mergeCell ref="B247:B249"/>
    <mergeCell ref="A257:A258"/>
    <mergeCell ref="B257:B258"/>
    <mergeCell ref="A262:A264"/>
    <mergeCell ref="B262:B264"/>
    <mergeCell ref="C226:C230"/>
    <mergeCell ref="C267:C277"/>
    <mergeCell ref="Q118:Q121"/>
    <mergeCell ref="P204:P206"/>
    <mergeCell ref="A163:Q163"/>
    <mergeCell ref="A164:Q164"/>
    <mergeCell ref="A165:Q165"/>
    <mergeCell ref="A180:Q180"/>
    <mergeCell ref="A174:A177"/>
    <mergeCell ref="Q174:Q177"/>
    <mergeCell ref="A158:A159"/>
    <mergeCell ref="C118:C121"/>
    <mergeCell ref="Q200:Q202"/>
    <mergeCell ref="A170:Q170"/>
    <mergeCell ref="B178:B179"/>
    <mergeCell ref="A167:A169"/>
    <mergeCell ref="B167:B169"/>
    <mergeCell ref="A171:A173"/>
    <mergeCell ref="A368:A369"/>
    <mergeCell ref="B368:B369"/>
    <mergeCell ref="C368:C369"/>
    <mergeCell ref="Q368:Q369"/>
    <mergeCell ref="C332:C333"/>
    <mergeCell ref="C339:C340"/>
    <mergeCell ref="C302:C305"/>
    <mergeCell ref="C315:C320"/>
    <mergeCell ref="B323:B324"/>
    <mergeCell ref="A325:A329"/>
    <mergeCell ref="A363:A364"/>
    <mergeCell ref="B363:B364"/>
    <mergeCell ref="B325:B329"/>
    <mergeCell ref="A330:A331"/>
    <mergeCell ref="B330:B331"/>
    <mergeCell ref="C325:C329"/>
    <mergeCell ref="C330:C331"/>
    <mergeCell ref="A332:A333"/>
    <mergeCell ref="B332:B333"/>
    <mergeCell ref="A367:Q367"/>
    <mergeCell ref="A341:Q341"/>
    <mergeCell ref="D339:D340"/>
    <mergeCell ref="A365:A366"/>
    <mergeCell ref="B365:B366"/>
    <mergeCell ref="Q359:Q360"/>
    <mergeCell ref="Q361:Q362"/>
    <mergeCell ref="A356:Q356"/>
    <mergeCell ref="Q357:Q358"/>
    <mergeCell ref="Q167:Q169"/>
    <mergeCell ref="Q171:Q173"/>
    <mergeCell ref="C167:C169"/>
    <mergeCell ref="A178:A179"/>
    <mergeCell ref="A224:A225"/>
    <mergeCell ref="B224:B225"/>
    <mergeCell ref="B186:B188"/>
    <mergeCell ref="A200:A202"/>
    <mergeCell ref="B200:B202"/>
    <mergeCell ref="B174:B177"/>
    <mergeCell ref="A185:Q185"/>
    <mergeCell ref="Q284:Q285"/>
    <mergeCell ref="B92:B97"/>
    <mergeCell ref="A101:Q101"/>
    <mergeCell ref="A207:A209"/>
    <mergeCell ref="B207:B209"/>
    <mergeCell ref="Q207:Q209"/>
    <mergeCell ref="Q105:Q109"/>
    <mergeCell ref="B158:B159"/>
    <mergeCell ref="A191:Q191"/>
    <mergeCell ref="A196:Q196"/>
    <mergeCell ref="A197:Q197"/>
    <mergeCell ref="A198:Q198"/>
    <mergeCell ref="Q186:Q188"/>
    <mergeCell ref="A189:Q189"/>
    <mergeCell ref="Q158:Q159"/>
    <mergeCell ref="Q160:Q161"/>
    <mergeCell ref="C158:C159"/>
    <mergeCell ref="C160:C161"/>
    <mergeCell ref="A125:A127"/>
    <mergeCell ref="B76:B81"/>
    <mergeCell ref="B98:B100"/>
    <mergeCell ref="C103:C104"/>
    <mergeCell ref="B118:B121"/>
    <mergeCell ref="A111:A112"/>
    <mergeCell ref="Q111:Q112"/>
    <mergeCell ref="B128:B132"/>
    <mergeCell ref="A149:A151"/>
    <mergeCell ref="B149:B151"/>
    <mergeCell ref="A128:A132"/>
  </mergeCells>
  <printOptions horizontalCentered="1"/>
  <pageMargins left="0.70866141732283472" right="0.70866141732283472" top="0.55118110236220474" bottom="0.55118110236220474" header="0.31496062992125984" footer="0.31496062992125984"/>
  <pageSetup paperSize="9" scale="34" fitToHeight="0" orientation="landscape" r:id="rId1"/>
  <rowBreaks count="18" manualBreakCount="18">
    <brk id="32" max="46" man="1"/>
    <brk id="49" max="46" man="1"/>
    <brk id="65" max="46" man="1"/>
    <brk id="85" max="46" man="1"/>
    <brk id="104" max="46" man="1"/>
    <brk id="132" max="46" man="1"/>
    <brk id="162" max="46" man="1"/>
    <brk id="194" max="46" man="1"/>
    <brk id="211" max="46" man="1"/>
    <brk id="225" max="46" man="1"/>
    <brk id="239" max="46" man="1"/>
    <brk id="258" max="46" man="1"/>
    <brk id="287" max="46" man="1"/>
    <brk id="300" max="46" man="1"/>
    <brk id="314" max="46" man="1"/>
    <brk id="340" max="46" man="1"/>
    <brk id="353" max="46" man="1"/>
    <brk id="369" max="4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tabColor rgb="FF00B050"/>
  </sheetPr>
  <dimension ref="A1:P398"/>
  <sheetViews>
    <sheetView zoomScaleNormal="100" workbookViewId="0">
      <pane xSplit="3" ySplit="7" topLeftCell="E8" activePane="bottomRight" state="frozen"/>
      <selection pane="topRight" activeCell="E1" sqref="E1"/>
      <selection pane="bottomLeft" activeCell="A8" sqref="A8"/>
      <selection pane="bottomRight" activeCell="B9" sqref="B9"/>
    </sheetView>
  </sheetViews>
  <sheetFormatPr baseColWidth="10" defaultColWidth="11.44140625" defaultRowHeight="13.8" x14ac:dyDescent="0.3"/>
  <cols>
    <col min="1" max="1" width="9.88671875" style="329" customWidth="1"/>
    <col min="2" max="2" width="46.44140625" style="330" customWidth="1"/>
    <col min="3" max="3" width="5.77734375" style="330" customWidth="1"/>
    <col min="4" max="4" width="16.6640625" style="330" customWidth="1"/>
    <col min="5" max="7" width="14.5546875" style="331" customWidth="1"/>
    <col min="8" max="14" width="14.5546875" style="332" customWidth="1"/>
    <col min="15" max="15" width="9.44140625" style="333" customWidth="1"/>
    <col min="16" max="16" width="16.5546875" style="331" customWidth="1"/>
    <col min="17" max="16384" width="11.44140625" style="499"/>
  </cols>
  <sheetData>
    <row r="1" spans="1:16" s="499" customFormat="1" ht="36" customHeight="1" x14ac:dyDescent="0.3">
      <c r="A1" s="211" t="s">
        <v>3648</v>
      </c>
      <c r="B1" s="211"/>
      <c r="C1" s="211"/>
      <c r="D1" s="211"/>
      <c r="E1" s="211"/>
      <c r="F1" s="211"/>
      <c r="G1" s="211"/>
      <c r="H1" s="211"/>
      <c r="I1" s="211"/>
      <c r="J1" s="211"/>
      <c r="K1" s="211"/>
      <c r="L1" s="211"/>
      <c r="M1" s="211"/>
      <c r="N1" s="211"/>
      <c r="O1" s="211"/>
      <c r="P1" s="211"/>
    </row>
    <row r="2" spans="1:16" s="500" customFormat="1" x14ac:dyDescent="0.3">
      <c r="A2" s="182" t="s">
        <v>1599</v>
      </c>
      <c r="B2" s="182"/>
      <c r="C2" s="182"/>
      <c r="D2" s="182"/>
      <c r="E2" s="182"/>
      <c r="F2" s="182"/>
      <c r="G2" s="182"/>
      <c r="H2" s="182"/>
      <c r="I2" s="182"/>
      <c r="J2" s="182"/>
      <c r="K2" s="182"/>
      <c r="L2" s="182"/>
      <c r="M2" s="182"/>
      <c r="N2" s="182"/>
      <c r="O2" s="182"/>
      <c r="P2" s="182"/>
    </row>
    <row r="3" spans="1:16" s="500" customFormat="1" ht="23.25" customHeight="1" x14ac:dyDescent="0.3">
      <c r="A3" s="182"/>
      <c r="B3" s="182"/>
      <c r="C3" s="182"/>
      <c r="D3" s="182"/>
      <c r="E3" s="182"/>
      <c r="F3" s="182"/>
      <c r="G3" s="182"/>
      <c r="H3" s="182"/>
      <c r="I3" s="182"/>
      <c r="J3" s="182"/>
      <c r="K3" s="182"/>
      <c r="L3" s="182"/>
      <c r="M3" s="182"/>
      <c r="N3" s="182"/>
      <c r="O3" s="182"/>
      <c r="P3" s="182"/>
    </row>
    <row r="4" spans="1:16" s="499" customFormat="1" ht="21.75" customHeight="1" x14ac:dyDescent="0.3">
      <c r="A4" s="207" t="s">
        <v>55</v>
      </c>
      <c r="B4" s="207"/>
      <c r="C4" s="207" t="s">
        <v>1129</v>
      </c>
      <c r="D4" s="207" t="s">
        <v>1600</v>
      </c>
      <c r="E4" s="296" t="s">
        <v>1052</v>
      </c>
      <c r="F4" s="297"/>
      <c r="G4" s="297"/>
      <c r="H4" s="297"/>
      <c r="I4" s="297"/>
      <c r="J4" s="297"/>
      <c r="K4" s="297"/>
      <c r="L4" s="297"/>
      <c r="M4" s="297"/>
      <c r="N4" s="298"/>
      <c r="O4" s="189" t="s">
        <v>2568</v>
      </c>
      <c r="P4" s="189" t="s">
        <v>1601</v>
      </c>
    </row>
    <row r="5" spans="1:16" s="499" customFormat="1" ht="30" customHeight="1" x14ac:dyDescent="0.3">
      <c r="A5" s="207"/>
      <c r="B5" s="207"/>
      <c r="C5" s="207"/>
      <c r="D5" s="207"/>
      <c r="E5" s="73">
        <v>2016</v>
      </c>
      <c r="F5" s="73">
        <v>2017</v>
      </c>
      <c r="G5" s="73">
        <v>2018</v>
      </c>
      <c r="H5" s="73">
        <v>2019</v>
      </c>
      <c r="I5" s="300">
        <v>2020</v>
      </c>
      <c r="J5" s="300">
        <v>2021</v>
      </c>
      <c r="K5" s="300">
        <v>2022</v>
      </c>
      <c r="L5" s="300">
        <v>2023</v>
      </c>
      <c r="M5" s="300">
        <v>2024</v>
      </c>
      <c r="N5" s="300">
        <v>2025</v>
      </c>
      <c r="O5" s="173"/>
      <c r="P5" s="189"/>
    </row>
    <row r="6" spans="1:16" s="500" customFormat="1" ht="26.4" customHeight="1" x14ac:dyDescent="0.3">
      <c r="A6" s="199" t="s">
        <v>1602</v>
      </c>
      <c r="B6" s="199"/>
      <c r="C6" s="199"/>
      <c r="D6" s="199"/>
      <c r="E6" s="199"/>
      <c r="F6" s="199"/>
      <c r="G6" s="199"/>
      <c r="H6" s="199"/>
      <c r="I6" s="199"/>
      <c r="J6" s="199"/>
      <c r="K6" s="199"/>
      <c r="L6" s="199"/>
      <c r="M6" s="199"/>
      <c r="N6" s="199"/>
      <c r="O6" s="199"/>
      <c r="P6" s="199"/>
    </row>
    <row r="7" spans="1:16" s="499" customFormat="1" ht="26.4" customHeight="1" x14ac:dyDescent="0.3">
      <c r="A7" s="198" t="s">
        <v>1603</v>
      </c>
      <c r="B7" s="198"/>
      <c r="C7" s="198"/>
      <c r="D7" s="198"/>
      <c r="E7" s="198"/>
      <c r="F7" s="198"/>
      <c r="G7" s="198"/>
      <c r="H7" s="198"/>
      <c r="I7" s="198"/>
      <c r="J7" s="198"/>
      <c r="K7" s="198"/>
      <c r="L7" s="198"/>
      <c r="M7" s="198"/>
      <c r="N7" s="198"/>
      <c r="O7" s="198"/>
      <c r="P7" s="198"/>
    </row>
    <row r="8" spans="1:16" s="499" customFormat="1" ht="26.4" customHeight="1" x14ac:dyDescent="0.3">
      <c r="A8" s="18" t="s">
        <v>1604</v>
      </c>
      <c r="B8" s="16" t="s">
        <v>1605</v>
      </c>
      <c r="C8" s="16" t="s">
        <v>1606</v>
      </c>
      <c r="D8" s="18" t="s">
        <v>1607</v>
      </c>
      <c r="E8" s="53"/>
      <c r="F8" s="53"/>
      <c r="G8" s="53"/>
      <c r="H8" s="37"/>
      <c r="I8" s="37"/>
      <c r="J8" s="37"/>
      <c r="K8" s="37"/>
      <c r="L8" s="37"/>
      <c r="M8" s="37"/>
      <c r="N8" s="37"/>
      <c r="O8" s="319"/>
      <c r="P8" s="39" t="s">
        <v>1608</v>
      </c>
    </row>
    <row r="9" spans="1:16" s="499" customFormat="1" ht="26.4" customHeight="1" x14ac:dyDescent="0.3">
      <c r="A9" s="18" t="s">
        <v>1609</v>
      </c>
      <c r="B9" s="16" t="s">
        <v>1610</v>
      </c>
      <c r="C9" s="16" t="s">
        <v>1606</v>
      </c>
      <c r="D9" s="18" t="s">
        <v>1611</v>
      </c>
      <c r="E9" s="53"/>
      <c r="F9" s="53"/>
      <c r="G9" s="53"/>
      <c r="H9" s="37"/>
      <c r="I9" s="37"/>
      <c r="J9" s="37"/>
      <c r="K9" s="37"/>
      <c r="L9" s="37"/>
      <c r="M9" s="37"/>
      <c r="N9" s="37"/>
      <c r="O9" s="319"/>
      <c r="P9" s="39" t="s">
        <v>1612</v>
      </c>
    </row>
    <row r="10" spans="1:16" s="499" customFormat="1" ht="26.4" customHeight="1" x14ac:dyDescent="0.3">
      <c r="A10" s="18" t="s">
        <v>1613</v>
      </c>
      <c r="B10" s="16" t="s">
        <v>1614</v>
      </c>
      <c r="C10" s="16"/>
      <c r="D10" s="18" t="s">
        <v>1615</v>
      </c>
      <c r="E10" s="53"/>
      <c r="F10" s="53"/>
      <c r="G10" s="53"/>
      <c r="H10" s="37"/>
      <c r="I10" s="37"/>
      <c r="J10" s="37"/>
      <c r="K10" s="37"/>
      <c r="L10" s="37"/>
      <c r="M10" s="37"/>
      <c r="N10" s="37"/>
      <c r="O10" s="319"/>
      <c r="P10" s="39" t="s">
        <v>1616</v>
      </c>
    </row>
    <row r="11" spans="1:16" s="499" customFormat="1" ht="26.4" customHeight="1" x14ac:dyDescent="0.3">
      <c r="A11" s="18" t="s">
        <v>1617</v>
      </c>
      <c r="B11" s="31" t="s">
        <v>1618</v>
      </c>
      <c r="C11" s="31" t="s">
        <v>1619</v>
      </c>
      <c r="D11" s="18" t="s">
        <v>1620</v>
      </c>
      <c r="E11" s="53"/>
      <c r="F11" s="37">
        <v>1</v>
      </c>
      <c r="G11" s="37">
        <v>1</v>
      </c>
      <c r="H11" s="37">
        <v>1</v>
      </c>
      <c r="I11" s="37">
        <v>1</v>
      </c>
      <c r="J11" s="37">
        <v>1</v>
      </c>
      <c r="K11" s="37">
        <v>1</v>
      </c>
      <c r="L11" s="37"/>
      <c r="M11" s="37"/>
      <c r="N11" s="37"/>
      <c r="O11" s="319"/>
      <c r="P11" s="39" t="s">
        <v>1621</v>
      </c>
    </row>
    <row r="12" spans="1:16" s="499" customFormat="1" ht="26.4" customHeight="1" x14ac:dyDescent="0.3">
      <c r="A12" s="18" t="s">
        <v>1622</v>
      </c>
      <c r="B12" s="16" t="s">
        <v>1623</v>
      </c>
      <c r="C12" s="16"/>
      <c r="D12" s="18" t="s">
        <v>1624</v>
      </c>
      <c r="E12" s="53"/>
      <c r="F12" s="53"/>
      <c r="G12" s="53"/>
      <c r="H12" s="37"/>
      <c r="I12" s="37"/>
      <c r="J12" s="37"/>
      <c r="K12" s="301"/>
      <c r="L12" s="301"/>
      <c r="M12" s="301"/>
      <c r="N12" s="301"/>
      <c r="O12" s="319"/>
      <c r="P12" s="39" t="s">
        <v>1616</v>
      </c>
    </row>
    <row r="13" spans="1:16" s="499" customFormat="1" ht="26.4" customHeight="1" x14ac:dyDescent="0.3">
      <c r="A13" s="197" t="s">
        <v>1625</v>
      </c>
      <c r="B13" s="197" t="s">
        <v>1626</v>
      </c>
      <c r="C13" s="197"/>
      <c r="D13" s="16" t="s">
        <v>1627</v>
      </c>
      <c r="E13" s="317">
        <v>2356.19</v>
      </c>
      <c r="F13" s="301">
        <v>2565.48</v>
      </c>
      <c r="G13" s="301">
        <v>2695.2</v>
      </c>
      <c r="H13" s="318">
        <v>2654.6</v>
      </c>
      <c r="I13" s="302">
        <v>2835937486</v>
      </c>
      <c r="J13" s="302">
        <v>3038299775</v>
      </c>
      <c r="K13" s="302">
        <v>3262353693</v>
      </c>
      <c r="L13" s="302">
        <v>3485486646</v>
      </c>
      <c r="M13" s="77">
        <v>3930219846</v>
      </c>
      <c r="N13" s="77">
        <v>2058386908</v>
      </c>
      <c r="O13" s="319" t="s">
        <v>3295</v>
      </c>
      <c r="P13" s="172" t="s">
        <v>3622</v>
      </c>
    </row>
    <row r="14" spans="1:16" s="499" customFormat="1" ht="26.4" customHeight="1" x14ac:dyDescent="0.3">
      <c r="A14" s="197"/>
      <c r="B14" s="197"/>
      <c r="C14" s="197"/>
      <c r="D14" s="16" t="s">
        <v>1628</v>
      </c>
      <c r="E14" s="317">
        <v>427.26</v>
      </c>
      <c r="F14" s="301">
        <v>457.98</v>
      </c>
      <c r="G14" s="301">
        <v>658.85</v>
      </c>
      <c r="H14" s="318">
        <v>627.20000000000005</v>
      </c>
      <c r="I14" s="302">
        <v>575184571</v>
      </c>
      <c r="J14" s="302">
        <v>617851594</v>
      </c>
      <c r="K14" s="302">
        <v>867901211</v>
      </c>
      <c r="L14" s="302">
        <v>1027005570</v>
      </c>
      <c r="M14" s="77">
        <v>1121291236</v>
      </c>
      <c r="N14" s="77" t="s">
        <v>3625</v>
      </c>
      <c r="O14" s="319" t="s">
        <v>3295</v>
      </c>
      <c r="P14" s="172"/>
    </row>
    <row r="15" spans="1:16" s="499" customFormat="1" ht="26.4" customHeight="1" x14ac:dyDescent="0.3">
      <c r="A15" s="201" t="s">
        <v>1629</v>
      </c>
      <c r="B15" s="201" t="s">
        <v>1630</v>
      </c>
      <c r="C15" s="201"/>
      <c r="D15" s="201" t="s">
        <v>1631</v>
      </c>
      <c r="E15" s="319" t="s">
        <v>3142</v>
      </c>
      <c r="F15" s="319" t="s">
        <v>3143</v>
      </c>
      <c r="G15" s="319" t="s">
        <v>3144</v>
      </c>
      <c r="H15" s="37" t="s">
        <v>3145</v>
      </c>
      <c r="I15" s="302">
        <v>3411122057</v>
      </c>
      <c r="J15" s="302">
        <v>3656151369</v>
      </c>
      <c r="K15" s="302">
        <v>4130254904</v>
      </c>
      <c r="L15" s="302">
        <v>4512492216</v>
      </c>
      <c r="M15" s="77">
        <v>5051511081</v>
      </c>
      <c r="N15" s="77">
        <v>2508937588</v>
      </c>
      <c r="O15" s="305"/>
      <c r="P15" s="172"/>
    </row>
    <row r="16" spans="1:16" s="499" customFormat="1" ht="26.4" customHeight="1" x14ac:dyDescent="0.3">
      <c r="A16" s="201"/>
      <c r="B16" s="201"/>
      <c r="C16" s="201"/>
      <c r="D16" s="201"/>
      <c r="E16" s="58">
        <v>2.0299999999999999E-2</v>
      </c>
      <c r="F16" s="37">
        <v>1.94</v>
      </c>
      <c r="G16" s="37">
        <v>2.0699999999999998</v>
      </c>
      <c r="H16" s="37">
        <v>2.02</v>
      </c>
      <c r="I16" s="303">
        <v>1.8694893353810291</v>
      </c>
      <c r="J16" s="303">
        <v>1.8389078779658401</v>
      </c>
      <c r="K16" s="303">
        <v>1.9730825583531713</v>
      </c>
      <c r="L16" s="303">
        <v>2.0229327396088501</v>
      </c>
      <c r="M16" s="303">
        <v>2.1064819447739001</v>
      </c>
      <c r="N16" s="303">
        <v>2</v>
      </c>
      <c r="O16" s="305"/>
      <c r="P16" s="172"/>
    </row>
    <row r="17" spans="1:16" s="499" customFormat="1" ht="26.4" customHeight="1" x14ac:dyDescent="0.3">
      <c r="A17" s="18" t="s">
        <v>1632</v>
      </c>
      <c r="B17" s="16" t="s">
        <v>1633</v>
      </c>
      <c r="C17" s="16"/>
      <c r="D17" s="16" t="s">
        <v>1634</v>
      </c>
      <c r="E17" s="53"/>
      <c r="F17" s="53"/>
      <c r="G17" s="53"/>
      <c r="H17" s="37"/>
      <c r="I17" s="37"/>
      <c r="J17" s="37"/>
      <c r="K17" s="37"/>
      <c r="L17" s="37"/>
      <c r="M17" s="37"/>
      <c r="N17" s="37"/>
      <c r="O17" s="319"/>
      <c r="P17" s="39" t="s">
        <v>1635</v>
      </c>
    </row>
    <row r="18" spans="1:16" s="499" customFormat="1" ht="26.4" customHeight="1" x14ac:dyDescent="0.3">
      <c r="A18" s="197" t="s">
        <v>1636</v>
      </c>
      <c r="B18" s="197" t="s">
        <v>1637</v>
      </c>
      <c r="C18" s="201"/>
      <c r="D18" s="16" t="s">
        <v>1638</v>
      </c>
      <c r="E18" s="37" t="s">
        <v>1639</v>
      </c>
      <c r="F18" s="37" t="s">
        <v>1640</v>
      </c>
      <c r="G18" s="37" t="s">
        <v>1641</v>
      </c>
      <c r="H18" s="37"/>
      <c r="I18" s="37"/>
      <c r="J18" s="37"/>
      <c r="K18" s="37"/>
      <c r="L18" s="37"/>
      <c r="M18" s="37"/>
      <c r="N18" s="37"/>
      <c r="O18" s="319"/>
      <c r="P18" s="172" t="s">
        <v>1642</v>
      </c>
    </row>
    <row r="19" spans="1:16" s="499" customFormat="1" ht="26.4" customHeight="1" x14ac:dyDescent="0.3">
      <c r="A19" s="197"/>
      <c r="B19" s="197"/>
      <c r="C19" s="201"/>
      <c r="D19" s="16" t="s">
        <v>1643</v>
      </c>
      <c r="E19" s="37" t="s">
        <v>1644</v>
      </c>
      <c r="F19" s="37" t="s">
        <v>1645</v>
      </c>
      <c r="G19" s="37" t="s">
        <v>1646</v>
      </c>
      <c r="H19" s="37"/>
      <c r="I19" s="37"/>
      <c r="J19" s="37"/>
      <c r="K19" s="37"/>
      <c r="L19" s="37"/>
      <c r="M19" s="37"/>
      <c r="N19" s="37"/>
      <c r="O19" s="319"/>
      <c r="P19" s="172"/>
    </row>
    <row r="20" spans="1:16" s="499" customFormat="1" ht="26.4" customHeight="1" x14ac:dyDescent="0.3">
      <c r="A20" s="197" t="s">
        <v>1647</v>
      </c>
      <c r="B20" s="197" t="s">
        <v>1648</v>
      </c>
      <c r="C20" s="201"/>
      <c r="D20" s="16" t="s">
        <v>1649</v>
      </c>
      <c r="E20" s="37">
        <v>1</v>
      </c>
      <c r="F20" s="37">
        <v>1</v>
      </c>
      <c r="G20" s="37"/>
      <c r="H20" s="37">
        <v>1</v>
      </c>
      <c r="I20" s="37">
        <v>1</v>
      </c>
      <c r="J20" s="37">
        <v>1</v>
      </c>
      <c r="K20" s="37"/>
      <c r="L20" s="37"/>
      <c r="M20" s="37"/>
      <c r="N20" s="37"/>
      <c r="O20" s="319"/>
      <c r="P20" s="39" t="s">
        <v>1650</v>
      </c>
    </row>
    <row r="21" spans="1:16" s="499" customFormat="1" ht="26.4" customHeight="1" x14ac:dyDescent="0.3">
      <c r="A21" s="197"/>
      <c r="B21" s="197"/>
      <c r="C21" s="201"/>
      <c r="D21" s="16" t="s">
        <v>1651</v>
      </c>
      <c r="E21" s="53"/>
      <c r="F21" s="53"/>
      <c r="G21" s="53"/>
      <c r="H21" s="37"/>
      <c r="I21" s="37"/>
      <c r="J21" s="37"/>
      <c r="K21" s="37"/>
      <c r="L21" s="37"/>
      <c r="M21" s="37"/>
      <c r="N21" s="37"/>
      <c r="O21" s="319"/>
      <c r="P21" s="39" t="s">
        <v>647</v>
      </c>
    </row>
    <row r="22" spans="1:16" s="499" customFormat="1" ht="26.4" customHeight="1" x14ac:dyDescent="0.3">
      <c r="A22" s="198" t="s">
        <v>1652</v>
      </c>
      <c r="B22" s="198"/>
      <c r="C22" s="198"/>
      <c r="D22" s="198"/>
      <c r="E22" s="198"/>
      <c r="F22" s="198"/>
      <c r="G22" s="198"/>
      <c r="H22" s="198"/>
      <c r="I22" s="198"/>
      <c r="J22" s="198"/>
      <c r="K22" s="198"/>
      <c r="L22" s="198"/>
      <c r="M22" s="198"/>
      <c r="N22" s="198"/>
      <c r="O22" s="198"/>
      <c r="P22" s="198"/>
    </row>
    <row r="23" spans="1:16" s="499" customFormat="1" ht="26.4" customHeight="1" x14ac:dyDescent="0.3">
      <c r="A23" s="201" t="s">
        <v>1653</v>
      </c>
      <c r="B23" s="201" t="s">
        <v>1654</v>
      </c>
      <c r="C23" s="201" t="s">
        <v>1655</v>
      </c>
      <c r="D23" s="201" t="s">
        <v>1656</v>
      </c>
      <c r="E23" s="304">
        <v>156234746</v>
      </c>
      <c r="F23" s="304">
        <v>156169334</v>
      </c>
      <c r="G23" s="304">
        <v>164833117</v>
      </c>
      <c r="H23" s="304">
        <v>149138210</v>
      </c>
      <c r="I23" s="304">
        <v>141579083</v>
      </c>
      <c r="J23" s="304">
        <v>179520579</v>
      </c>
      <c r="K23" s="36">
        <v>159597975</v>
      </c>
      <c r="L23" s="36">
        <v>162843701</v>
      </c>
      <c r="M23" s="305">
        <v>173679868</v>
      </c>
      <c r="N23" s="305">
        <v>96386609</v>
      </c>
      <c r="O23" s="319" t="s">
        <v>3147</v>
      </c>
      <c r="P23" s="172" t="s">
        <v>3626</v>
      </c>
    </row>
    <row r="24" spans="1:16" s="499" customFormat="1" ht="26.4" customHeight="1" x14ac:dyDescent="0.3">
      <c r="A24" s="201"/>
      <c r="B24" s="201"/>
      <c r="C24" s="201"/>
      <c r="D24" s="201"/>
      <c r="E24" s="89">
        <v>77055061398</v>
      </c>
      <c r="F24" s="89">
        <v>86024303082</v>
      </c>
      <c r="G24" s="89">
        <v>89066763533</v>
      </c>
      <c r="H24" s="89">
        <v>89354507317</v>
      </c>
      <c r="I24" s="89">
        <v>107137179506</v>
      </c>
      <c r="J24" s="89">
        <v>109437267452</v>
      </c>
      <c r="K24" s="36">
        <v>110675130051</v>
      </c>
      <c r="L24" s="305">
        <v>114981554888</v>
      </c>
      <c r="M24" s="305">
        <v>118682856087</v>
      </c>
      <c r="N24" s="305">
        <v>60634244693</v>
      </c>
      <c r="O24" s="319" t="s">
        <v>3146</v>
      </c>
      <c r="P24" s="172"/>
    </row>
    <row r="25" spans="1:16" s="499" customFormat="1" ht="26.4" customHeight="1" x14ac:dyDescent="0.3">
      <c r="A25" s="201"/>
      <c r="B25" s="201"/>
      <c r="C25" s="201"/>
      <c r="D25" s="201"/>
      <c r="E25" s="306">
        <f t="shared" ref="E25:L25" si="0">(E23/E24)*100</f>
        <v>0.20275727923053105</v>
      </c>
      <c r="F25" s="306">
        <f t="shared" si="0"/>
        <v>0.18154094645920749</v>
      </c>
      <c r="G25" s="306">
        <f t="shared" si="0"/>
        <v>0.18506692110680312</v>
      </c>
      <c r="H25" s="306">
        <f t="shared" si="0"/>
        <v>0.16690619698781098</v>
      </c>
      <c r="I25" s="306">
        <f t="shared" si="0"/>
        <v>0.13214748013043517</v>
      </c>
      <c r="J25" s="306">
        <f t="shared" si="0"/>
        <v>0.16403971259492484</v>
      </c>
      <c r="K25" s="306">
        <f t="shared" si="0"/>
        <v>0.14420400945221928</v>
      </c>
      <c r="L25" s="306">
        <f t="shared" si="0"/>
        <v>0.14162593396707937</v>
      </c>
      <c r="M25" s="306">
        <f>(M23/M24)*100</f>
        <v>0.1463394745679904</v>
      </c>
      <c r="N25" s="306">
        <f>(N23/N24)*100</f>
        <v>0.15896398064826142</v>
      </c>
      <c r="O25" s="319" t="s">
        <v>3148</v>
      </c>
      <c r="P25" s="172"/>
    </row>
    <row r="26" spans="1:16" s="499" customFormat="1" ht="26.4" customHeight="1" x14ac:dyDescent="0.3">
      <c r="A26" s="201"/>
      <c r="B26" s="201"/>
      <c r="C26" s="201"/>
      <c r="D26" s="201"/>
      <c r="E26" s="89">
        <v>4459436</v>
      </c>
      <c r="F26" s="89">
        <v>5130745</v>
      </c>
      <c r="G26" s="89">
        <v>3608046</v>
      </c>
      <c r="H26" s="89">
        <v>5227237</v>
      </c>
      <c r="I26" s="89">
        <v>2218049</v>
      </c>
      <c r="J26" s="36">
        <v>2396715</v>
      </c>
      <c r="K26" s="36">
        <v>2436794</v>
      </c>
      <c r="L26" s="36">
        <v>1842900</v>
      </c>
      <c r="M26" s="36">
        <v>2350670</v>
      </c>
      <c r="N26" s="36">
        <v>2004412</v>
      </c>
      <c r="O26" s="319" t="s">
        <v>3150</v>
      </c>
      <c r="P26" s="172"/>
    </row>
    <row r="27" spans="1:16" s="499" customFormat="1" ht="26.4" customHeight="1" x14ac:dyDescent="0.3">
      <c r="A27" s="201"/>
      <c r="B27" s="201"/>
      <c r="C27" s="201"/>
      <c r="D27" s="201"/>
      <c r="E27" s="304">
        <v>20908460223</v>
      </c>
      <c r="F27" s="304">
        <v>23553935817</v>
      </c>
      <c r="G27" s="304">
        <v>25555477609</v>
      </c>
      <c r="H27" s="304">
        <v>27607772520</v>
      </c>
      <c r="I27" s="89">
        <v>31170963370</v>
      </c>
      <c r="J27" s="89">
        <v>33920103383</v>
      </c>
      <c r="K27" s="36">
        <v>34975999611</v>
      </c>
      <c r="L27" s="305">
        <v>40212530724</v>
      </c>
      <c r="M27" s="36">
        <v>43134531524</v>
      </c>
      <c r="N27" s="36">
        <v>21416421567</v>
      </c>
      <c r="O27" s="319" t="s">
        <v>3149</v>
      </c>
      <c r="P27" s="172"/>
    </row>
    <row r="28" spans="1:16" s="499" customFormat="1" ht="26.4" customHeight="1" x14ac:dyDescent="0.3">
      <c r="A28" s="201"/>
      <c r="B28" s="201"/>
      <c r="C28" s="201"/>
      <c r="D28" s="201"/>
      <c r="E28" s="306">
        <f t="shared" ref="E28:K28" si="1">(E26/E27)*100</f>
        <v>2.1328380724537872E-2</v>
      </c>
      <c r="F28" s="306">
        <f t="shared" si="1"/>
        <v>2.178296247329033E-2</v>
      </c>
      <c r="G28" s="306">
        <f t="shared" si="1"/>
        <v>1.4118483932107519E-2</v>
      </c>
      <c r="H28" s="306">
        <f t="shared" si="1"/>
        <v>1.8933932450411251E-2</v>
      </c>
      <c r="I28" s="306">
        <f t="shared" si="1"/>
        <v>7.1157537663231992E-3</v>
      </c>
      <c r="J28" s="306">
        <f t="shared" si="1"/>
        <v>7.065765610847697E-3</v>
      </c>
      <c r="K28" s="306">
        <f t="shared" si="1"/>
        <v>6.9670460518693076E-3</v>
      </c>
      <c r="L28" s="306">
        <f>(L26/L27)*100</f>
        <v>4.5828998245566873E-3</v>
      </c>
      <c r="M28" s="306">
        <f>(M26/M27)*100</f>
        <v>5.4496245048867402E-3</v>
      </c>
      <c r="N28" s="306">
        <f>(N26/N27)*100</f>
        <v>9.3592292892130287E-3</v>
      </c>
      <c r="O28" s="319" t="s">
        <v>3151</v>
      </c>
      <c r="P28" s="172"/>
    </row>
    <row r="29" spans="1:16" s="499" customFormat="1" ht="26.4" customHeight="1" x14ac:dyDescent="0.3">
      <c r="A29" s="201"/>
      <c r="B29" s="201"/>
      <c r="C29" s="201"/>
      <c r="D29" s="201"/>
      <c r="E29" s="89">
        <v>1018576</v>
      </c>
      <c r="F29" s="304">
        <v>2235200</v>
      </c>
      <c r="G29" s="304">
        <v>2038610</v>
      </c>
      <c r="H29" s="304">
        <v>2289716</v>
      </c>
      <c r="I29" s="89">
        <v>2222805</v>
      </c>
      <c r="J29" s="89">
        <v>3313400</v>
      </c>
      <c r="K29" s="89">
        <v>5665458</v>
      </c>
      <c r="L29" s="36">
        <v>6952077</v>
      </c>
      <c r="M29" s="36">
        <v>7913508</v>
      </c>
      <c r="N29" s="36">
        <v>2931125</v>
      </c>
      <c r="O29" s="319" t="s">
        <v>3152</v>
      </c>
      <c r="P29" s="172"/>
    </row>
    <row r="30" spans="1:16" s="499" customFormat="1" ht="26.4" customHeight="1" x14ac:dyDescent="0.3">
      <c r="A30" s="201"/>
      <c r="B30" s="201"/>
      <c r="C30" s="201"/>
      <c r="D30" s="201"/>
      <c r="E30" s="304">
        <v>11734576135</v>
      </c>
      <c r="F30" s="304">
        <v>12109722156</v>
      </c>
      <c r="G30" s="304">
        <v>12571228076</v>
      </c>
      <c r="H30" s="304">
        <v>12705042514</v>
      </c>
      <c r="I30" s="89">
        <v>16169572937</v>
      </c>
      <c r="J30" s="89">
        <v>16769245466</v>
      </c>
      <c r="K30" s="89">
        <v>17525115844</v>
      </c>
      <c r="L30" s="305">
        <v>18275446429</v>
      </c>
      <c r="M30" s="36">
        <v>20261879557</v>
      </c>
      <c r="N30" s="36">
        <v>9892033207</v>
      </c>
      <c r="O30" s="319" t="s">
        <v>3153</v>
      </c>
      <c r="P30" s="172"/>
    </row>
    <row r="31" spans="1:16" s="499" customFormat="1" ht="26.4" customHeight="1" x14ac:dyDescent="0.3">
      <c r="A31" s="201"/>
      <c r="B31" s="201"/>
      <c r="C31" s="201"/>
      <c r="D31" s="201"/>
      <c r="E31" s="306">
        <f t="shared" ref="E31:L31" si="2">(E29/E30)*100</f>
        <v>8.6801260504157096E-3</v>
      </c>
      <c r="F31" s="306">
        <f t="shared" si="2"/>
        <v>1.8457896648706562E-2</v>
      </c>
      <c r="G31" s="306">
        <f t="shared" si="2"/>
        <v>1.621647453753507E-2</v>
      </c>
      <c r="H31" s="306">
        <f t="shared" si="2"/>
        <v>1.8022104195849053E-2</v>
      </c>
      <c r="I31" s="306">
        <f t="shared" si="2"/>
        <v>1.3746838018916815E-2</v>
      </c>
      <c r="J31" s="306">
        <f t="shared" si="2"/>
        <v>1.9758790022592183E-2</v>
      </c>
      <c r="K31" s="306">
        <f t="shared" si="2"/>
        <v>3.2327649360101997E-2</v>
      </c>
      <c r="L31" s="306">
        <f t="shared" si="2"/>
        <v>3.8040531743007082E-2</v>
      </c>
      <c r="M31" s="306">
        <f>(M29/M30)*100</f>
        <v>3.9056139770932898E-2</v>
      </c>
      <c r="N31" s="306">
        <f>(N29/N30)*100</f>
        <v>2.9631168220561756E-2</v>
      </c>
      <c r="O31" s="319" t="s">
        <v>3154</v>
      </c>
      <c r="P31" s="172"/>
    </row>
    <row r="32" spans="1:16" s="499" customFormat="1" ht="26.4" customHeight="1" x14ac:dyDescent="0.3">
      <c r="A32" s="18" t="s">
        <v>1657</v>
      </c>
      <c r="B32" s="16" t="s">
        <v>1658</v>
      </c>
      <c r="C32" s="16" t="s">
        <v>1659</v>
      </c>
      <c r="D32" s="16" t="s">
        <v>1660</v>
      </c>
      <c r="E32" s="53"/>
      <c r="F32" s="53"/>
      <c r="G32" s="53"/>
      <c r="H32" s="37"/>
      <c r="I32" s="37"/>
      <c r="J32" s="37"/>
      <c r="K32" s="37"/>
      <c r="L32" s="37"/>
      <c r="M32" s="37"/>
      <c r="N32" s="37"/>
      <c r="O32" s="319"/>
      <c r="P32" s="39" t="s">
        <v>1661</v>
      </c>
    </row>
    <row r="33" spans="1:16" s="499" customFormat="1" ht="26.4" customHeight="1" x14ac:dyDescent="0.3">
      <c r="A33" s="197" t="s">
        <v>1662</v>
      </c>
      <c r="B33" s="197" t="s">
        <v>1663</v>
      </c>
      <c r="C33" s="197" t="s">
        <v>1659</v>
      </c>
      <c r="D33" s="16" t="s">
        <v>1664</v>
      </c>
      <c r="E33" s="53"/>
      <c r="F33" s="53"/>
      <c r="G33" s="53"/>
      <c r="H33" s="37"/>
      <c r="I33" s="37"/>
      <c r="J33" s="37"/>
      <c r="K33" s="37"/>
      <c r="L33" s="37"/>
      <c r="M33" s="37"/>
      <c r="N33" s="37"/>
      <c r="O33" s="319"/>
      <c r="P33" s="172" t="s">
        <v>1661</v>
      </c>
    </row>
    <row r="34" spans="1:16" s="499" customFormat="1" ht="26.4" customHeight="1" x14ac:dyDescent="0.3">
      <c r="A34" s="197"/>
      <c r="B34" s="197"/>
      <c r="C34" s="197"/>
      <c r="D34" s="16" t="s">
        <v>1665</v>
      </c>
      <c r="E34" s="53"/>
      <c r="F34" s="53"/>
      <c r="G34" s="53"/>
      <c r="H34" s="37"/>
      <c r="I34" s="37"/>
      <c r="J34" s="37"/>
      <c r="K34" s="37"/>
      <c r="L34" s="37"/>
      <c r="M34" s="37"/>
      <c r="N34" s="37"/>
      <c r="O34" s="319"/>
      <c r="P34" s="172"/>
    </row>
    <row r="35" spans="1:16" s="499" customFormat="1" ht="26.4" customHeight="1" x14ac:dyDescent="0.3">
      <c r="A35" s="18" t="s">
        <v>1666</v>
      </c>
      <c r="B35" s="16" t="s">
        <v>1667</v>
      </c>
      <c r="C35" s="16" t="s">
        <v>1659</v>
      </c>
      <c r="D35" s="16" t="s">
        <v>1668</v>
      </c>
      <c r="E35" s="53"/>
      <c r="F35" s="53"/>
      <c r="G35" s="53"/>
      <c r="H35" s="37"/>
      <c r="I35" s="37"/>
      <c r="J35" s="37"/>
      <c r="K35" s="37"/>
      <c r="L35" s="37"/>
      <c r="M35" s="37"/>
      <c r="N35" s="37"/>
      <c r="O35" s="319"/>
      <c r="P35" s="39" t="s">
        <v>1616</v>
      </c>
    </row>
    <row r="36" spans="1:16" s="499" customFormat="1" ht="26.4" customHeight="1" x14ac:dyDescent="0.3">
      <c r="A36" s="18" t="s">
        <v>1669</v>
      </c>
      <c r="B36" s="16" t="s">
        <v>1670</v>
      </c>
      <c r="C36" s="16" t="s">
        <v>1659</v>
      </c>
      <c r="D36" s="16" t="s">
        <v>332</v>
      </c>
      <c r="E36" s="53"/>
      <c r="F36" s="53"/>
      <c r="G36" s="53"/>
      <c r="H36" s="37"/>
      <c r="I36" s="37"/>
      <c r="J36" s="37"/>
      <c r="K36" s="37"/>
      <c r="L36" s="37"/>
      <c r="M36" s="37"/>
      <c r="N36" s="37"/>
      <c r="O36" s="319"/>
      <c r="P36" s="39" t="s">
        <v>647</v>
      </c>
    </row>
    <row r="37" spans="1:16" s="499" customFormat="1" ht="26.4" customHeight="1" x14ac:dyDescent="0.3">
      <c r="A37" s="18" t="s">
        <v>1671</v>
      </c>
      <c r="B37" s="16" t="s">
        <v>1672</v>
      </c>
      <c r="C37" s="16" t="s">
        <v>1659</v>
      </c>
      <c r="D37" s="16" t="s">
        <v>332</v>
      </c>
      <c r="E37" s="53"/>
      <c r="F37" s="53"/>
      <c r="G37" s="53"/>
      <c r="H37" s="37"/>
      <c r="I37" s="37"/>
      <c r="J37" s="37"/>
      <c r="K37" s="37"/>
      <c r="L37" s="37"/>
      <c r="M37" s="37"/>
      <c r="N37" s="37"/>
      <c r="O37" s="319"/>
      <c r="P37" s="39" t="s">
        <v>1673</v>
      </c>
    </row>
    <row r="38" spans="1:16" s="499" customFormat="1" ht="26.4" customHeight="1" x14ac:dyDescent="0.3">
      <c r="A38" s="198" t="s">
        <v>1674</v>
      </c>
      <c r="B38" s="198"/>
      <c r="C38" s="198"/>
      <c r="D38" s="198"/>
      <c r="E38" s="198"/>
      <c r="F38" s="198"/>
      <c r="G38" s="198"/>
      <c r="H38" s="198"/>
      <c r="I38" s="198"/>
      <c r="J38" s="198"/>
      <c r="K38" s="198"/>
      <c r="L38" s="198"/>
      <c r="M38" s="198"/>
      <c r="N38" s="198"/>
      <c r="O38" s="198"/>
      <c r="P38" s="198"/>
    </row>
    <row r="39" spans="1:16" s="499" customFormat="1" ht="26.4" customHeight="1" x14ac:dyDescent="0.3">
      <c r="A39" s="18" t="s">
        <v>1675</v>
      </c>
      <c r="B39" s="16" t="s">
        <v>1676</v>
      </c>
      <c r="C39" s="16" t="s">
        <v>1677</v>
      </c>
      <c r="D39" s="18" t="s">
        <v>1678</v>
      </c>
      <c r="E39" s="53"/>
      <c r="F39" s="53"/>
      <c r="G39" s="53"/>
      <c r="H39" s="37"/>
      <c r="I39" s="37"/>
      <c r="J39" s="37"/>
      <c r="K39" s="37"/>
      <c r="L39" s="37"/>
      <c r="M39" s="37"/>
      <c r="N39" s="37"/>
      <c r="O39" s="319"/>
      <c r="P39" s="39" t="s">
        <v>1679</v>
      </c>
    </row>
    <row r="40" spans="1:16" s="499" customFormat="1" ht="26.4" customHeight="1" x14ac:dyDescent="0.3">
      <c r="A40" s="18" t="s">
        <v>1680</v>
      </c>
      <c r="B40" s="16" t="s">
        <v>1681</v>
      </c>
      <c r="C40" s="16" t="s">
        <v>1677</v>
      </c>
      <c r="D40" s="18" t="s">
        <v>1682</v>
      </c>
      <c r="E40" s="53"/>
      <c r="F40" s="53"/>
      <c r="G40" s="53"/>
      <c r="H40" s="37"/>
      <c r="I40" s="37"/>
      <c r="J40" s="37"/>
      <c r="K40" s="37"/>
      <c r="L40" s="37"/>
      <c r="M40" s="37"/>
      <c r="N40" s="37"/>
      <c r="O40" s="319"/>
      <c r="P40" s="39" t="s">
        <v>1616</v>
      </c>
    </row>
    <row r="41" spans="1:16" s="499" customFormat="1" ht="26.4" customHeight="1" x14ac:dyDescent="0.3">
      <c r="A41" s="197" t="s">
        <v>1683</v>
      </c>
      <c r="B41" s="197" t="s">
        <v>1684</v>
      </c>
      <c r="C41" s="197" t="s">
        <v>1677</v>
      </c>
      <c r="D41" s="16" t="s">
        <v>1685</v>
      </c>
      <c r="E41" s="319"/>
      <c r="F41" s="319"/>
      <c r="G41" s="319"/>
      <c r="H41" s="37"/>
      <c r="I41" s="37"/>
      <c r="J41" s="37"/>
      <c r="K41" s="37"/>
      <c r="L41" s="37"/>
      <c r="M41" s="37"/>
      <c r="N41" s="37"/>
      <c r="O41" s="319"/>
      <c r="P41" s="172" t="s">
        <v>1686</v>
      </c>
    </row>
    <row r="42" spans="1:16" s="499" customFormat="1" ht="26.4" customHeight="1" x14ac:dyDescent="0.3">
      <c r="A42" s="197"/>
      <c r="B42" s="197"/>
      <c r="C42" s="197"/>
      <c r="D42" s="16" t="s">
        <v>1687</v>
      </c>
      <c r="E42" s="319"/>
      <c r="F42" s="319"/>
      <c r="G42" s="319"/>
      <c r="H42" s="37"/>
      <c r="I42" s="37"/>
      <c r="J42" s="37"/>
      <c r="K42" s="37"/>
      <c r="L42" s="37"/>
      <c r="M42" s="37"/>
      <c r="N42" s="37"/>
      <c r="O42" s="319"/>
      <c r="P42" s="172"/>
    </row>
    <row r="43" spans="1:16" s="499" customFormat="1" ht="26.4" customHeight="1" x14ac:dyDescent="0.3">
      <c r="A43" s="197"/>
      <c r="B43" s="197"/>
      <c r="C43" s="197"/>
      <c r="D43" s="16" t="s">
        <v>1688</v>
      </c>
      <c r="E43" s="319"/>
      <c r="F43" s="319"/>
      <c r="G43" s="319"/>
      <c r="H43" s="37"/>
      <c r="I43" s="37"/>
      <c r="J43" s="37"/>
      <c r="K43" s="37"/>
      <c r="L43" s="37"/>
      <c r="M43" s="37"/>
      <c r="N43" s="37"/>
      <c r="O43" s="319"/>
      <c r="P43" s="172"/>
    </row>
    <row r="44" spans="1:16" s="499" customFormat="1" ht="26.4" customHeight="1" x14ac:dyDescent="0.3">
      <c r="A44" s="197"/>
      <c r="B44" s="197"/>
      <c r="C44" s="197"/>
      <c r="D44" s="16" t="s">
        <v>1689</v>
      </c>
      <c r="E44" s="319"/>
      <c r="F44" s="319"/>
      <c r="G44" s="319"/>
      <c r="H44" s="37"/>
      <c r="I44" s="37"/>
      <c r="J44" s="37"/>
      <c r="K44" s="37"/>
      <c r="L44" s="37"/>
      <c r="M44" s="37"/>
      <c r="N44" s="37"/>
      <c r="O44" s="319"/>
      <c r="P44" s="172"/>
    </row>
    <row r="45" spans="1:16" s="499" customFormat="1" ht="26.4" customHeight="1" x14ac:dyDescent="0.3">
      <c r="A45" s="197"/>
      <c r="B45" s="197"/>
      <c r="C45" s="197"/>
      <c r="D45" s="16" t="s">
        <v>1690</v>
      </c>
      <c r="E45" s="319"/>
      <c r="F45" s="319"/>
      <c r="G45" s="319"/>
      <c r="H45" s="37"/>
      <c r="I45" s="37"/>
      <c r="J45" s="37"/>
      <c r="K45" s="37"/>
      <c r="L45" s="37"/>
      <c r="M45" s="37"/>
      <c r="N45" s="37"/>
      <c r="O45" s="319"/>
      <c r="P45" s="172"/>
    </row>
    <row r="46" spans="1:16" s="499" customFormat="1" ht="26.4" customHeight="1" x14ac:dyDescent="0.3">
      <c r="A46" s="197"/>
      <c r="B46" s="197"/>
      <c r="C46" s="197"/>
      <c r="D46" s="16" t="s">
        <v>1691</v>
      </c>
      <c r="E46" s="319"/>
      <c r="F46" s="319"/>
      <c r="G46" s="319"/>
      <c r="H46" s="37"/>
      <c r="I46" s="37"/>
      <c r="J46" s="37"/>
      <c r="K46" s="37"/>
      <c r="L46" s="37"/>
      <c r="M46" s="37"/>
      <c r="N46" s="37"/>
      <c r="O46" s="319"/>
      <c r="P46" s="172"/>
    </row>
    <row r="47" spans="1:16" s="499" customFormat="1" ht="26.4" customHeight="1" x14ac:dyDescent="0.3">
      <c r="A47" s="197"/>
      <c r="B47" s="197"/>
      <c r="C47" s="197"/>
      <c r="D47" s="16" t="s">
        <v>1692</v>
      </c>
      <c r="E47" s="319"/>
      <c r="F47" s="319"/>
      <c r="G47" s="319"/>
      <c r="H47" s="37"/>
      <c r="I47" s="37"/>
      <c r="J47" s="37"/>
      <c r="K47" s="37"/>
      <c r="L47" s="37"/>
      <c r="M47" s="37"/>
      <c r="N47" s="37"/>
      <c r="O47" s="319"/>
      <c r="P47" s="172"/>
    </row>
    <row r="48" spans="1:16" s="499" customFormat="1" ht="26.4" customHeight="1" x14ac:dyDescent="0.3">
      <c r="A48" s="197"/>
      <c r="B48" s="197"/>
      <c r="C48" s="197"/>
      <c r="D48" s="16" t="s">
        <v>1693</v>
      </c>
      <c r="E48" s="319"/>
      <c r="F48" s="319"/>
      <c r="G48" s="319"/>
      <c r="H48" s="37"/>
      <c r="I48" s="37"/>
      <c r="J48" s="37"/>
      <c r="K48" s="37"/>
      <c r="L48" s="37"/>
      <c r="M48" s="37"/>
      <c r="N48" s="37"/>
      <c r="O48" s="319"/>
      <c r="P48" s="172"/>
    </row>
    <row r="49" spans="1:16" s="499" customFormat="1" ht="26.4" customHeight="1" x14ac:dyDescent="0.3">
      <c r="A49" s="197" t="s">
        <v>1694</v>
      </c>
      <c r="B49" s="197" t="s">
        <v>1695</v>
      </c>
      <c r="C49" s="197" t="s">
        <v>1677</v>
      </c>
      <c r="D49" s="18" t="s">
        <v>1696</v>
      </c>
      <c r="E49" s="320">
        <v>0.61</v>
      </c>
      <c r="F49" s="320">
        <v>0.7</v>
      </c>
      <c r="G49" s="320">
        <v>0.75</v>
      </c>
      <c r="H49" s="94">
        <v>0.72</v>
      </c>
      <c r="I49" s="94">
        <v>0.83399999999999996</v>
      </c>
      <c r="J49" s="94">
        <v>0.85399999999999998</v>
      </c>
      <c r="K49" s="94"/>
      <c r="L49" s="94"/>
      <c r="M49" s="94"/>
      <c r="N49" s="94"/>
      <c r="O49" s="319"/>
      <c r="P49" s="172" t="s">
        <v>3278</v>
      </c>
    </row>
    <row r="50" spans="1:16" s="499" customFormat="1" ht="26.4" customHeight="1" x14ac:dyDescent="0.3">
      <c r="A50" s="197"/>
      <c r="B50" s="197"/>
      <c r="C50" s="197"/>
      <c r="D50" s="18" t="s">
        <v>1697</v>
      </c>
      <c r="E50" s="320">
        <v>0.31</v>
      </c>
      <c r="F50" s="320">
        <v>0.32</v>
      </c>
      <c r="G50" s="320">
        <v>0.34</v>
      </c>
      <c r="H50" s="94">
        <v>0.14000000000000001</v>
      </c>
      <c r="I50" s="94">
        <v>0.16</v>
      </c>
      <c r="J50" s="94"/>
      <c r="K50" s="94"/>
      <c r="L50" s="94"/>
      <c r="M50" s="94"/>
      <c r="N50" s="94"/>
      <c r="O50" s="319"/>
      <c r="P50" s="172"/>
    </row>
    <row r="51" spans="1:16" s="499" customFormat="1" ht="26.4" customHeight="1" x14ac:dyDescent="0.3">
      <c r="A51" s="197"/>
      <c r="B51" s="197"/>
      <c r="C51" s="197"/>
      <c r="D51" s="18" t="s">
        <v>1698</v>
      </c>
      <c r="E51" s="320">
        <v>0.3</v>
      </c>
      <c r="F51" s="320">
        <v>0.28000000000000003</v>
      </c>
      <c r="G51" s="320">
        <v>0.31</v>
      </c>
      <c r="H51" s="94">
        <v>0.14000000000000001</v>
      </c>
      <c r="I51" s="94">
        <v>0.16500000000000001</v>
      </c>
      <c r="J51" s="94"/>
      <c r="K51" s="94"/>
      <c r="L51" s="94"/>
      <c r="M51" s="94"/>
      <c r="N51" s="94"/>
      <c r="O51" s="319"/>
      <c r="P51" s="172"/>
    </row>
    <row r="52" spans="1:16" s="499" customFormat="1" ht="26.4" customHeight="1" x14ac:dyDescent="0.3">
      <c r="A52" s="197"/>
      <c r="B52" s="197"/>
      <c r="C52" s="197"/>
      <c r="D52" s="18" t="s">
        <v>1699</v>
      </c>
      <c r="E52" s="320">
        <v>0.03</v>
      </c>
      <c r="F52" s="320"/>
      <c r="G52" s="320"/>
      <c r="H52" s="94"/>
      <c r="I52" s="94"/>
      <c r="J52" s="94"/>
      <c r="K52" s="94"/>
      <c r="L52" s="94"/>
      <c r="M52" s="94"/>
      <c r="N52" s="94"/>
      <c r="O52" s="319"/>
      <c r="P52" s="172"/>
    </row>
    <row r="53" spans="1:16" s="499" customFormat="1" ht="26.4" customHeight="1" x14ac:dyDescent="0.3">
      <c r="A53" s="197"/>
      <c r="B53" s="197"/>
      <c r="C53" s="197"/>
      <c r="D53" s="18" t="s">
        <v>1700</v>
      </c>
      <c r="E53" s="320">
        <v>0.06</v>
      </c>
      <c r="F53" s="320"/>
      <c r="G53" s="320"/>
      <c r="H53" s="94"/>
      <c r="I53" s="94"/>
      <c r="J53" s="94"/>
      <c r="K53" s="94"/>
      <c r="L53" s="94"/>
      <c r="M53" s="94"/>
      <c r="N53" s="94"/>
      <c r="O53" s="319"/>
      <c r="P53" s="172"/>
    </row>
    <row r="54" spans="1:16" s="499" customFormat="1" ht="26.4" customHeight="1" x14ac:dyDescent="0.3">
      <c r="A54" s="197"/>
      <c r="B54" s="197"/>
      <c r="C54" s="197"/>
      <c r="D54" s="18" t="s">
        <v>1701</v>
      </c>
      <c r="E54" s="320">
        <v>0.19</v>
      </c>
      <c r="F54" s="320">
        <v>0.18</v>
      </c>
      <c r="G54" s="320">
        <v>0.2</v>
      </c>
      <c r="H54" s="94">
        <v>0.1</v>
      </c>
      <c r="I54" s="94">
        <v>0.12</v>
      </c>
      <c r="J54" s="94"/>
      <c r="K54" s="94"/>
      <c r="L54" s="94"/>
      <c r="M54" s="94"/>
      <c r="N54" s="94"/>
      <c r="O54" s="319"/>
      <c r="P54" s="172"/>
    </row>
    <row r="55" spans="1:16" s="499" customFormat="1" ht="26.4" customHeight="1" x14ac:dyDescent="0.3">
      <c r="A55" s="197"/>
      <c r="B55" s="197"/>
      <c r="C55" s="197"/>
      <c r="D55" s="18" t="s">
        <v>1702</v>
      </c>
      <c r="E55" s="320">
        <v>0.18</v>
      </c>
      <c r="F55" s="320">
        <v>0.2</v>
      </c>
      <c r="G55" s="320">
        <v>0.23</v>
      </c>
      <c r="H55" s="94">
        <v>0.14000000000000001</v>
      </c>
      <c r="I55" s="94">
        <v>0.158</v>
      </c>
      <c r="J55" s="94"/>
      <c r="K55" s="94"/>
      <c r="L55" s="94"/>
      <c r="M55" s="94"/>
      <c r="N55" s="94"/>
      <c r="O55" s="319"/>
      <c r="P55" s="172"/>
    </row>
    <row r="56" spans="1:16" s="499" customFormat="1" ht="26.4" customHeight="1" x14ac:dyDescent="0.3">
      <c r="A56" s="197"/>
      <c r="B56" s="197"/>
      <c r="C56" s="197"/>
      <c r="D56" s="18" t="s">
        <v>1703</v>
      </c>
      <c r="E56" s="320">
        <v>0.18</v>
      </c>
      <c r="F56" s="320"/>
      <c r="G56" s="320">
        <v>0.2</v>
      </c>
      <c r="H56" s="94"/>
      <c r="I56" s="94"/>
      <c r="J56" s="94"/>
      <c r="K56" s="94"/>
      <c r="L56" s="94"/>
      <c r="M56" s="94"/>
      <c r="N56" s="94"/>
      <c r="O56" s="319"/>
      <c r="P56" s="172"/>
    </row>
    <row r="57" spans="1:16" s="499" customFormat="1" ht="26.4" customHeight="1" x14ac:dyDescent="0.3">
      <c r="A57" s="197"/>
      <c r="B57" s="197"/>
      <c r="C57" s="197"/>
      <c r="D57" s="18" t="s">
        <v>1704</v>
      </c>
      <c r="E57" s="320">
        <v>0.18</v>
      </c>
      <c r="F57" s="299">
        <v>0.57999999999999996</v>
      </c>
      <c r="G57" s="320">
        <v>0.2</v>
      </c>
      <c r="H57" s="299">
        <v>0.64</v>
      </c>
      <c r="I57" s="299">
        <v>0.94</v>
      </c>
      <c r="J57" s="94"/>
      <c r="K57" s="94"/>
      <c r="L57" s="94"/>
      <c r="M57" s="94"/>
      <c r="N57" s="94"/>
      <c r="O57" s="319"/>
      <c r="P57" s="172"/>
    </row>
    <row r="58" spans="1:16" s="499" customFormat="1" ht="26.4" customHeight="1" x14ac:dyDescent="0.3">
      <c r="A58" s="197"/>
      <c r="B58" s="197"/>
      <c r="C58" s="197"/>
      <c r="D58" s="18" t="s">
        <v>1705</v>
      </c>
      <c r="E58" s="320">
        <v>0.32</v>
      </c>
      <c r="F58" s="299"/>
      <c r="G58" s="320">
        <v>0.35</v>
      </c>
      <c r="H58" s="299"/>
      <c r="I58" s="299"/>
      <c r="J58" s="94"/>
      <c r="K58" s="94"/>
      <c r="L58" s="94"/>
      <c r="M58" s="94"/>
      <c r="N58" s="94"/>
      <c r="O58" s="319"/>
      <c r="P58" s="172"/>
    </row>
    <row r="59" spans="1:16" s="499" customFormat="1" ht="26.4" customHeight="1" x14ac:dyDescent="0.3">
      <c r="A59" s="198" t="s">
        <v>1706</v>
      </c>
      <c r="B59" s="198"/>
      <c r="C59" s="198"/>
      <c r="D59" s="198"/>
      <c r="E59" s="198"/>
      <c r="F59" s="198"/>
      <c r="G59" s="198"/>
      <c r="H59" s="198"/>
      <c r="I59" s="198"/>
      <c r="J59" s="198"/>
      <c r="K59" s="198"/>
      <c r="L59" s="198"/>
      <c r="M59" s="198"/>
      <c r="N59" s="198"/>
      <c r="O59" s="198"/>
      <c r="P59" s="198"/>
    </row>
    <row r="60" spans="1:16" s="499" customFormat="1" ht="26.4" customHeight="1" x14ac:dyDescent="0.3">
      <c r="A60" s="18" t="s">
        <v>1707</v>
      </c>
      <c r="B60" s="16" t="s">
        <v>1708</v>
      </c>
      <c r="C60" s="16"/>
      <c r="D60" s="18" t="s">
        <v>1709</v>
      </c>
      <c r="E60" s="53"/>
      <c r="F60" s="53"/>
      <c r="G60" s="53"/>
      <c r="H60" s="37"/>
      <c r="I60" s="37"/>
      <c r="J60" s="37"/>
      <c r="K60" s="37"/>
      <c r="L60" s="37"/>
      <c r="M60" s="37"/>
      <c r="N60" s="37"/>
      <c r="O60" s="319"/>
      <c r="P60" s="39" t="s">
        <v>1710</v>
      </c>
    </row>
    <row r="61" spans="1:16" s="499" customFormat="1" ht="26.4" customHeight="1" x14ac:dyDescent="0.3">
      <c r="A61" s="18" t="s">
        <v>1711</v>
      </c>
      <c r="B61" s="16" t="s">
        <v>1712</v>
      </c>
      <c r="C61" s="16"/>
      <c r="D61" s="18" t="s">
        <v>1713</v>
      </c>
      <c r="E61" s="53"/>
      <c r="F61" s="53"/>
      <c r="G61" s="53"/>
      <c r="H61" s="37"/>
      <c r="I61" s="37"/>
      <c r="J61" s="37"/>
      <c r="K61" s="37"/>
      <c r="L61" s="37"/>
      <c r="M61" s="37"/>
      <c r="N61" s="37"/>
      <c r="O61" s="319"/>
      <c r="P61" s="39" t="s">
        <v>1714</v>
      </c>
    </row>
    <row r="62" spans="1:16" s="499" customFormat="1" ht="26.4" customHeight="1" x14ac:dyDescent="0.3">
      <c r="A62" s="18" t="s">
        <v>1715</v>
      </c>
      <c r="B62" s="16" t="s">
        <v>1716</v>
      </c>
      <c r="C62" s="16"/>
      <c r="D62" s="18" t="s">
        <v>1717</v>
      </c>
      <c r="E62" s="53"/>
      <c r="F62" s="53"/>
      <c r="G62" s="53"/>
      <c r="H62" s="37"/>
      <c r="I62" s="37"/>
      <c r="J62" s="37"/>
      <c r="K62" s="37"/>
      <c r="L62" s="37"/>
      <c r="M62" s="37"/>
      <c r="N62" s="37"/>
      <c r="O62" s="319"/>
      <c r="P62" s="39" t="s">
        <v>1718</v>
      </c>
    </row>
    <row r="63" spans="1:16" s="499" customFormat="1" ht="26.4" customHeight="1" x14ac:dyDescent="0.3">
      <c r="A63" s="18" t="s">
        <v>1719</v>
      </c>
      <c r="B63" s="16" t="s">
        <v>1720</v>
      </c>
      <c r="C63" s="16"/>
      <c r="D63" s="18" t="s">
        <v>1721</v>
      </c>
      <c r="E63" s="53"/>
      <c r="F63" s="53"/>
      <c r="G63" s="53"/>
      <c r="H63" s="37"/>
      <c r="I63" s="37"/>
      <c r="J63" s="37"/>
      <c r="K63" s="37"/>
      <c r="L63" s="37"/>
      <c r="M63" s="37"/>
      <c r="N63" s="37"/>
      <c r="O63" s="319"/>
      <c r="P63" s="39" t="s">
        <v>1722</v>
      </c>
    </row>
    <row r="64" spans="1:16" s="499" customFormat="1" ht="26.4" customHeight="1" x14ac:dyDescent="0.3">
      <c r="A64" s="18" t="s">
        <v>1723</v>
      </c>
      <c r="B64" s="16" t="s">
        <v>1724</v>
      </c>
      <c r="C64" s="16"/>
      <c r="D64" s="18" t="s">
        <v>1725</v>
      </c>
      <c r="E64" s="53"/>
      <c r="F64" s="53"/>
      <c r="G64" s="53"/>
      <c r="H64" s="37"/>
      <c r="I64" s="37"/>
      <c r="J64" s="37"/>
      <c r="K64" s="37"/>
      <c r="L64" s="37"/>
      <c r="M64" s="37"/>
      <c r="N64" s="37"/>
      <c r="O64" s="319"/>
      <c r="P64" s="39" t="s">
        <v>1616</v>
      </c>
    </row>
    <row r="65" spans="1:16" s="499" customFormat="1" ht="26.4" customHeight="1" x14ac:dyDescent="0.3">
      <c r="A65" s="18" t="s">
        <v>1726</v>
      </c>
      <c r="B65" s="16" t="s">
        <v>1727</v>
      </c>
      <c r="C65" s="16"/>
      <c r="D65" s="18" t="s">
        <v>1728</v>
      </c>
      <c r="E65" s="77"/>
      <c r="F65" s="77"/>
      <c r="G65" s="310"/>
      <c r="H65" s="37"/>
      <c r="I65" s="37"/>
      <c r="J65" s="37"/>
      <c r="K65" s="64"/>
      <c r="L65" s="64"/>
      <c r="M65" s="64"/>
      <c r="N65" s="64"/>
      <c r="O65" s="319"/>
      <c r="P65" s="39" t="s">
        <v>1616</v>
      </c>
    </row>
    <row r="66" spans="1:16" s="499" customFormat="1" ht="26.4" customHeight="1" x14ac:dyDescent="0.3">
      <c r="A66" s="201" t="s">
        <v>1729</v>
      </c>
      <c r="B66" s="197" t="s">
        <v>1730</v>
      </c>
      <c r="C66" s="16"/>
      <c r="D66" s="201" t="s">
        <v>1731</v>
      </c>
      <c r="E66" s="309">
        <v>26.6</v>
      </c>
      <c r="F66" s="309">
        <v>32.15</v>
      </c>
      <c r="G66" s="309">
        <v>33.35</v>
      </c>
      <c r="H66" s="309">
        <v>34.630000000000003</v>
      </c>
      <c r="I66" s="89">
        <v>35934584</v>
      </c>
      <c r="J66" s="89">
        <v>37394506</v>
      </c>
      <c r="K66" s="304">
        <v>40173896</v>
      </c>
      <c r="L66" s="304">
        <v>42741694</v>
      </c>
      <c r="M66" s="304">
        <v>49337568</v>
      </c>
      <c r="N66" s="304">
        <v>26015817</v>
      </c>
      <c r="O66" s="319" t="s">
        <v>1722</v>
      </c>
      <c r="P66" s="39" t="s">
        <v>3627</v>
      </c>
    </row>
    <row r="67" spans="1:16" s="499" customFormat="1" ht="26.4" customHeight="1" x14ac:dyDescent="0.3">
      <c r="A67" s="201"/>
      <c r="B67" s="197"/>
      <c r="C67" s="16"/>
      <c r="D67" s="201"/>
      <c r="E67" s="56">
        <v>53.75722543352601</v>
      </c>
      <c r="F67" s="56">
        <v>20.8646616541353</v>
      </c>
      <c r="G67" s="56">
        <v>3.7325038880248922</v>
      </c>
      <c r="H67" s="56">
        <v>3.838080959520243</v>
      </c>
      <c r="I67" s="56">
        <v>3.7539705456956001</v>
      </c>
      <c r="J67" s="56">
        <f>((J66-I66)/I66)*100</f>
        <v>4.0627213049133948</v>
      </c>
      <c r="K67" s="38">
        <f>((K66-J66)/J66)*100</f>
        <v>7.4326159035233683</v>
      </c>
      <c r="L67" s="38">
        <f>((L66-K66)/K66)*100</f>
        <v>6.391707689988543</v>
      </c>
      <c r="M67" s="38">
        <f>((M66-L66)/L66)*100</f>
        <v>15.431943338511573</v>
      </c>
      <c r="N67" s="38">
        <f>((N66-M66)/M66)*100</f>
        <v>-47.26976206042422</v>
      </c>
      <c r="O67" s="319" t="s">
        <v>3226</v>
      </c>
      <c r="P67" s="39" t="s">
        <v>3627</v>
      </c>
    </row>
    <row r="68" spans="1:16" s="499" customFormat="1" ht="26.4" customHeight="1" x14ac:dyDescent="0.3">
      <c r="A68" s="18" t="s">
        <v>1732</v>
      </c>
      <c r="B68" s="16" t="s">
        <v>1733</v>
      </c>
      <c r="C68" s="16"/>
      <c r="D68" s="18" t="s">
        <v>1734</v>
      </c>
      <c r="E68" s="41"/>
      <c r="F68" s="41"/>
      <c r="G68" s="41"/>
      <c r="H68" s="41"/>
      <c r="I68" s="41"/>
      <c r="J68" s="64"/>
      <c r="K68" s="64"/>
      <c r="L68" s="64"/>
      <c r="M68" s="64"/>
      <c r="N68" s="64"/>
      <c r="O68" s="319"/>
      <c r="P68" s="39" t="s">
        <v>1616</v>
      </c>
    </row>
    <row r="69" spans="1:16" s="499" customFormat="1" ht="26.4" customHeight="1" x14ac:dyDescent="0.3">
      <c r="A69" s="18" t="s">
        <v>1735</v>
      </c>
      <c r="B69" s="16" t="s">
        <v>1736</v>
      </c>
      <c r="C69" s="16"/>
      <c r="D69" s="18" t="s">
        <v>1737</v>
      </c>
      <c r="E69" s="53"/>
      <c r="F69" s="53"/>
      <c r="G69" s="53"/>
      <c r="H69" s="37"/>
      <c r="I69" s="37"/>
      <c r="J69" s="37"/>
      <c r="K69" s="37"/>
      <c r="L69" s="37"/>
      <c r="M69" s="37"/>
      <c r="N69" s="37"/>
      <c r="O69" s="319"/>
      <c r="P69" s="39" t="s">
        <v>1616</v>
      </c>
    </row>
    <row r="70" spans="1:16" s="499" customFormat="1" ht="26.4" customHeight="1" x14ac:dyDescent="0.3">
      <c r="A70" s="198" t="s">
        <v>3171</v>
      </c>
      <c r="B70" s="198"/>
      <c r="C70" s="198"/>
      <c r="D70" s="198"/>
      <c r="E70" s="198"/>
      <c r="F70" s="198"/>
      <c r="G70" s="198"/>
      <c r="H70" s="198"/>
      <c r="I70" s="198"/>
      <c r="J70" s="198"/>
      <c r="K70" s="198"/>
      <c r="L70" s="198"/>
      <c r="M70" s="198"/>
      <c r="N70" s="198"/>
      <c r="O70" s="198"/>
      <c r="P70" s="198"/>
    </row>
    <row r="71" spans="1:16" s="499" customFormat="1" ht="26.4" customHeight="1" x14ac:dyDescent="0.3">
      <c r="A71" s="18" t="s">
        <v>1738</v>
      </c>
      <c r="B71" s="16" t="s">
        <v>1739</v>
      </c>
      <c r="C71" s="16" t="s">
        <v>1740</v>
      </c>
      <c r="D71" s="18" t="s">
        <v>1741</v>
      </c>
      <c r="E71" s="53"/>
      <c r="F71" s="53"/>
      <c r="G71" s="53"/>
      <c r="H71" s="37"/>
      <c r="I71" s="37"/>
      <c r="J71" s="37"/>
      <c r="K71" s="37"/>
      <c r="L71" s="37"/>
      <c r="M71" s="37"/>
      <c r="N71" s="37"/>
      <c r="O71" s="319"/>
      <c r="P71" s="39" t="s">
        <v>1742</v>
      </c>
    </row>
    <row r="72" spans="1:16" s="499" customFormat="1" ht="26.4" customHeight="1" x14ac:dyDescent="0.3">
      <c r="A72" s="18" t="s">
        <v>1743</v>
      </c>
      <c r="B72" s="16" t="s">
        <v>1744</v>
      </c>
      <c r="C72" s="16" t="s">
        <v>1740</v>
      </c>
      <c r="D72" s="18" t="s">
        <v>1745</v>
      </c>
      <c r="E72" s="53"/>
      <c r="F72" s="53"/>
      <c r="G72" s="53"/>
      <c r="H72" s="37"/>
      <c r="I72" s="37"/>
      <c r="J72" s="37"/>
      <c r="K72" s="37"/>
      <c r="L72" s="37"/>
      <c r="M72" s="37"/>
      <c r="N72" s="37"/>
      <c r="O72" s="319"/>
      <c r="P72" s="39" t="s">
        <v>1746</v>
      </c>
    </row>
    <row r="73" spans="1:16" s="499" customFormat="1" ht="26.4" customHeight="1" x14ac:dyDescent="0.3">
      <c r="A73" s="18" t="s">
        <v>1747</v>
      </c>
      <c r="B73" s="16" t="s">
        <v>1748</v>
      </c>
      <c r="C73" s="16" t="s">
        <v>1740</v>
      </c>
      <c r="D73" s="18" t="s">
        <v>1749</v>
      </c>
      <c r="E73" s="53"/>
      <c r="F73" s="53"/>
      <c r="G73" s="53"/>
      <c r="H73" s="37"/>
      <c r="I73" s="37"/>
      <c r="J73" s="37"/>
      <c r="K73" s="37"/>
      <c r="L73" s="37"/>
      <c r="M73" s="37"/>
      <c r="N73" s="37"/>
      <c r="O73" s="319"/>
      <c r="P73" s="39" t="s">
        <v>1746</v>
      </c>
    </row>
    <row r="74" spans="1:16" s="499" customFormat="1" ht="26.4" customHeight="1" x14ac:dyDescent="0.3">
      <c r="A74" s="18" t="s">
        <v>1750</v>
      </c>
      <c r="B74" s="16" t="s">
        <v>1751</v>
      </c>
      <c r="C74" s="16" t="s">
        <v>1740</v>
      </c>
      <c r="D74" s="18" t="s">
        <v>332</v>
      </c>
      <c r="E74" s="53"/>
      <c r="F74" s="53"/>
      <c r="G74" s="53"/>
      <c r="H74" s="37"/>
      <c r="I74" s="37"/>
      <c r="J74" s="37"/>
      <c r="K74" s="37"/>
      <c r="L74" s="37"/>
      <c r="M74" s="37"/>
      <c r="N74" s="37"/>
      <c r="O74" s="319"/>
      <c r="P74" s="39" t="s">
        <v>1746</v>
      </c>
    </row>
    <row r="75" spans="1:16" s="499" customFormat="1" ht="26.4" customHeight="1" x14ac:dyDescent="0.3">
      <c r="A75" s="18" t="s">
        <v>1752</v>
      </c>
      <c r="B75" s="16" t="s">
        <v>1753</v>
      </c>
      <c r="C75" s="16" t="s">
        <v>1740</v>
      </c>
      <c r="D75" s="18" t="s">
        <v>332</v>
      </c>
      <c r="E75" s="53"/>
      <c r="F75" s="53"/>
      <c r="G75" s="53"/>
      <c r="H75" s="37"/>
      <c r="I75" s="37"/>
      <c r="J75" s="37"/>
      <c r="K75" s="37"/>
      <c r="L75" s="37"/>
      <c r="M75" s="37"/>
      <c r="N75" s="37"/>
      <c r="O75" s="319"/>
      <c r="P75" s="39" t="s">
        <v>1746</v>
      </c>
    </row>
    <row r="76" spans="1:16" s="499" customFormat="1" ht="26.4" customHeight="1" x14ac:dyDescent="0.3">
      <c r="A76" s="18" t="s">
        <v>1754</v>
      </c>
      <c r="B76" s="16" t="s">
        <v>1755</v>
      </c>
      <c r="C76" s="16" t="s">
        <v>1740</v>
      </c>
      <c r="D76" s="18" t="s">
        <v>332</v>
      </c>
      <c r="E76" s="53"/>
      <c r="F76" s="53"/>
      <c r="G76" s="53"/>
      <c r="H76" s="37"/>
      <c r="I76" s="37"/>
      <c r="J76" s="37"/>
      <c r="K76" s="37"/>
      <c r="L76" s="37"/>
      <c r="M76" s="37"/>
      <c r="N76" s="37"/>
      <c r="O76" s="319"/>
      <c r="P76" s="39" t="s">
        <v>1746</v>
      </c>
    </row>
    <row r="77" spans="1:16" s="499" customFormat="1" ht="26.4" customHeight="1" x14ac:dyDescent="0.3">
      <c r="A77" s="198" t="s">
        <v>3172</v>
      </c>
      <c r="B77" s="198"/>
      <c r="C77" s="198"/>
      <c r="D77" s="198"/>
      <c r="E77" s="198"/>
      <c r="F77" s="198"/>
      <c r="G77" s="198"/>
      <c r="H77" s="198"/>
      <c r="I77" s="198"/>
      <c r="J77" s="198"/>
      <c r="K77" s="198"/>
      <c r="L77" s="198"/>
      <c r="M77" s="198"/>
      <c r="N77" s="198"/>
      <c r="O77" s="198"/>
      <c r="P77" s="198"/>
    </row>
    <row r="78" spans="1:16" s="499" customFormat="1" ht="26.4" customHeight="1" x14ac:dyDescent="0.3">
      <c r="A78" s="18" t="s">
        <v>1756</v>
      </c>
      <c r="B78" s="16" t="s">
        <v>1757</v>
      </c>
      <c r="C78" s="16"/>
      <c r="D78" s="18" t="s">
        <v>1758</v>
      </c>
      <c r="E78" s="53"/>
      <c r="F78" s="53"/>
      <c r="G78" s="53"/>
      <c r="H78" s="37"/>
      <c r="I78" s="37"/>
      <c r="J78" s="37"/>
      <c r="K78" s="37"/>
      <c r="L78" s="37"/>
      <c r="M78" s="37"/>
      <c r="N78" s="37"/>
      <c r="O78" s="319"/>
      <c r="P78" s="39" t="s">
        <v>1759</v>
      </c>
    </row>
    <row r="79" spans="1:16" s="499" customFormat="1" ht="26.4" customHeight="1" x14ac:dyDescent="0.3">
      <c r="A79" s="18" t="s">
        <v>1760</v>
      </c>
      <c r="B79" s="16" t="s">
        <v>1761</v>
      </c>
      <c r="C79" s="16"/>
      <c r="D79" s="18" t="s">
        <v>1762</v>
      </c>
      <c r="E79" s="53"/>
      <c r="F79" s="53"/>
      <c r="G79" s="53"/>
      <c r="H79" s="37"/>
      <c r="I79" s="37"/>
      <c r="J79" s="37"/>
      <c r="K79" s="37"/>
      <c r="L79" s="37"/>
      <c r="M79" s="37"/>
      <c r="N79" s="37"/>
      <c r="O79" s="319"/>
      <c r="P79" s="39" t="s">
        <v>1763</v>
      </c>
    </row>
    <row r="80" spans="1:16" s="499" customFormat="1" ht="26.4" customHeight="1" x14ac:dyDescent="0.3">
      <c r="A80" s="18" t="s">
        <v>1764</v>
      </c>
      <c r="B80" s="16" t="s">
        <v>1765</v>
      </c>
      <c r="C80" s="16"/>
      <c r="D80" s="18" t="s">
        <v>332</v>
      </c>
      <c r="E80" s="53"/>
      <c r="F80" s="53"/>
      <c r="G80" s="53"/>
      <c r="H80" s="37"/>
      <c r="I80" s="37"/>
      <c r="J80" s="37"/>
      <c r="K80" s="37"/>
      <c r="L80" s="37"/>
      <c r="M80" s="37"/>
      <c r="N80" s="37"/>
      <c r="O80" s="319"/>
      <c r="P80" s="39" t="s">
        <v>1766</v>
      </c>
    </row>
    <row r="81" spans="1:16" s="499" customFormat="1" ht="26.4" customHeight="1" x14ac:dyDescent="0.3">
      <c r="A81" s="18" t="s">
        <v>1767</v>
      </c>
      <c r="B81" s="16" t="s">
        <v>1768</v>
      </c>
      <c r="C81" s="16"/>
      <c r="D81" s="18" t="s">
        <v>1769</v>
      </c>
      <c r="E81" s="53"/>
      <c r="F81" s="53"/>
      <c r="G81" s="53"/>
      <c r="H81" s="37"/>
      <c r="I81" s="37"/>
      <c r="J81" s="37"/>
      <c r="K81" s="37"/>
      <c r="L81" s="37"/>
      <c r="M81" s="37"/>
      <c r="N81" s="37"/>
      <c r="O81" s="319"/>
      <c r="P81" s="39" t="s">
        <v>1770</v>
      </c>
    </row>
    <row r="82" spans="1:16" s="499" customFormat="1" ht="26.4" customHeight="1" x14ac:dyDescent="0.3">
      <c r="A82" s="18" t="s">
        <v>1771</v>
      </c>
      <c r="B82" s="16" t="s">
        <v>1772</v>
      </c>
      <c r="C82" s="16"/>
      <c r="D82" s="18" t="s">
        <v>332</v>
      </c>
      <c r="E82" s="53"/>
      <c r="F82" s="53"/>
      <c r="G82" s="53"/>
      <c r="H82" s="37"/>
      <c r="I82" s="37"/>
      <c r="J82" s="37"/>
      <c r="K82" s="37"/>
      <c r="L82" s="37"/>
      <c r="M82" s="37"/>
      <c r="N82" s="37"/>
      <c r="O82" s="319"/>
      <c r="P82" s="39" t="s">
        <v>1773</v>
      </c>
    </row>
    <row r="83" spans="1:16" s="499" customFormat="1" ht="26.4" customHeight="1" x14ac:dyDescent="0.3">
      <c r="A83" s="198" t="s">
        <v>3173</v>
      </c>
      <c r="B83" s="198"/>
      <c r="C83" s="198"/>
      <c r="D83" s="198"/>
      <c r="E83" s="198"/>
      <c r="F83" s="198"/>
      <c r="G83" s="198"/>
      <c r="H83" s="198"/>
      <c r="I83" s="198"/>
      <c r="J83" s="198"/>
      <c r="K83" s="198"/>
      <c r="L83" s="198"/>
      <c r="M83" s="198"/>
      <c r="N83" s="198"/>
      <c r="O83" s="198"/>
      <c r="P83" s="198"/>
    </row>
    <row r="84" spans="1:16" s="499" customFormat="1" ht="26.4" customHeight="1" x14ac:dyDescent="0.3">
      <c r="A84" s="18" t="s">
        <v>1774</v>
      </c>
      <c r="B84" s="16" t="s">
        <v>1775</v>
      </c>
      <c r="C84" s="16" t="s">
        <v>1776</v>
      </c>
      <c r="D84" s="18" t="s">
        <v>1777</v>
      </c>
      <c r="E84" s="53"/>
      <c r="F84" s="53"/>
      <c r="G84" s="53"/>
      <c r="H84" s="37"/>
      <c r="I84" s="37"/>
      <c r="J84" s="37"/>
      <c r="K84" s="37"/>
      <c r="L84" s="37"/>
      <c r="M84" s="37"/>
      <c r="N84" s="37"/>
      <c r="O84" s="319"/>
      <c r="P84" s="39" t="s">
        <v>1778</v>
      </c>
    </row>
    <row r="85" spans="1:16" s="499" customFormat="1" ht="26.4" customHeight="1" x14ac:dyDescent="0.3">
      <c r="A85" s="197" t="s">
        <v>1779</v>
      </c>
      <c r="B85" s="197" t="s">
        <v>1780</v>
      </c>
      <c r="C85" s="197" t="s">
        <v>1776</v>
      </c>
      <c r="D85" s="18" t="s">
        <v>1781</v>
      </c>
      <c r="E85" s="319" t="s">
        <v>1782</v>
      </c>
      <c r="F85" s="319" t="s">
        <v>1783</v>
      </c>
      <c r="G85" s="319" t="s">
        <v>1784</v>
      </c>
      <c r="H85" s="37" t="s">
        <v>1785</v>
      </c>
      <c r="I85" s="37" t="s">
        <v>3167</v>
      </c>
      <c r="J85" s="37" t="s">
        <v>3296</v>
      </c>
      <c r="K85" s="37">
        <v>140</v>
      </c>
      <c r="L85" s="37">
        <v>134</v>
      </c>
      <c r="M85" s="37">
        <v>101</v>
      </c>
      <c r="N85" s="37"/>
      <c r="O85" s="319"/>
      <c r="P85" s="172" t="s">
        <v>3548</v>
      </c>
    </row>
    <row r="86" spans="1:16" s="499" customFormat="1" ht="26.4" customHeight="1" x14ac:dyDescent="0.3">
      <c r="A86" s="197"/>
      <c r="B86" s="197"/>
      <c r="C86" s="197"/>
      <c r="D86" s="18" t="s">
        <v>1786</v>
      </c>
      <c r="E86" s="319" t="s">
        <v>1787</v>
      </c>
      <c r="F86" s="319" t="s">
        <v>1788</v>
      </c>
      <c r="G86" s="319" t="s">
        <v>1789</v>
      </c>
      <c r="H86" s="37" t="s">
        <v>1790</v>
      </c>
      <c r="I86" s="37" t="s">
        <v>3300</v>
      </c>
      <c r="J86" s="37" t="s">
        <v>3297</v>
      </c>
      <c r="K86" s="37" t="s">
        <v>3406</v>
      </c>
      <c r="L86" s="37" t="s">
        <v>3407</v>
      </c>
      <c r="M86" s="37" t="s">
        <v>3467</v>
      </c>
      <c r="N86" s="37"/>
      <c r="O86" s="319"/>
      <c r="P86" s="172"/>
    </row>
    <row r="87" spans="1:16" s="499" customFormat="1" ht="26.4" customHeight="1" x14ac:dyDescent="0.3">
      <c r="A87" s="197"/>
      <c r="B87" s="197"/>
      <c r="C87" s="197"/>
      <c r="D87" s="18" t="s">
        <v>1791</v>
      </c>
      <c r="E87" s="319" t="s">
        <v>1792</v>
      </c>
      <c r="F87" s="319" t="s">
        <v>1793</v>
      </c>
      <c r="G87" s="319" t="s">
        <v>1794</v>
      </c>
      <c r="H87" s="37" t="s">
        <v>1795</v>
      </c>
      <c r="I87" s="37" t="s">
        <v>3301</v>
      </c>
      <c r="J87" s="37" t="s">
        <v>3298</v>
      </c>
      <c r="K87" s="37" t="s">
        <v>3408</v>
      </c>
      <c r="L87" s="37" t="s">
        <v>3409</v>
      </c>
      <c r="M87" s="37" t="s">
        <v>3468</v>
      </c>
      <c r="N87" s="37"/>
      <c r="O87" s="319"/>
      <c r="P87" s="172"/>
    </row>
    <row r="88" spans="1:16" s="499" customFormat="1" ht="26.4" customHeight="1" x14ac:dyDescent="0.3">
      <c r="A88" s="197"/>
      <c r="B88" s="197"/>
      <c r="C88" s="197"/>
      <c r="D88" s="18" t="s">
        <v>1796</v>
      </c>
      <c r="E88" s="319" t="s">
        <v>1797</v>
      </c>
      <c r="F88" s="319" t="s">
        <v>1798</v>
      </c>
      <c r="G88" s="319" t="s">
        <v>1799</v>
      </c>
      <c r="H88" s="37" t="s">
        <v>1800</v>
      </c>
      <c r="I88" s="37" t="s">
        <v>3302</v>
      </c>
      <c r="J88" s="37" t="s">
        <v>3299</v>
      </c>
      <c r="K88" s="37" t="s">
        <v>3410</v>
      </c>
      <c r="L88" s="37" t="s">
        <v>3411</v>
      </c>
      <c r="M88" s="37" t="s">
        <v>3469</v>
      </c>
      <c r="N88" s="37"/>
      <c r="O88" s="319"/>
      <c r="P88" s="172"/>
    </row>
    <row r="89" spans="1:16" s="499" customFormat="1" ht="26.4" customHeight="1" x14ac:dyDescent="0.3">
      <c r="A89" s="197" t="s">
        <v>1801</v>
      </c>
      <c r="B89" s="197" t="s">
        <v>1802</v>
      </c>
      <c r="C89" s="16"/>
      <c r="D89" s="119" t="s">
        <v>1803</v>
      </c>
      <c r="E89" s="319">
        <v>212</v>
      </c>
      <c r="F89" s="319">
        <v>171</v>
      </c>
      <c r="G89" s="319">
        <v>181</v>
      </c>
      <c r="H89" s="37">
        <v>184</v>
      </c>
      <c r="I89" s="37">
        <v>197</v>
      </c>
      <c r="J89" s="37">
        <v>202</v>
      </c>
      <c r="K89" s="37">
        <v>221</v>
      </c>
      <c r="L89" s="37">
        <v>215</v>
      </c>
      <c r="M89" s="37">
        <f>M90+M91</f>
        <v>196</v>
      </c>
      <c r="N89" s="37">
        <v>195</v>
      </c>
      <c r="O89" s="319"/>
      <c r="P89" s="172"/>
    </row>
    <row r="90" spans="1:16" s="499" customFormat="1" ht="26.4" customHeight="1" x14ac:dyDescent="0.3">
      <c r="A90" s="197"/>
      <c r="B90" s="197"/>
      <c r="C90" s="16"/>
      <c r="D90" s="119" t="s">
        <v>1804</v>
      </c>
      <c r="E90" s="319">
        <v>156</v>
      </c>
      <c r="F90" s="319">
        <v>118</v>
      </c>
      <c r="G90" s="319">
        <v>130</v>
      </c>
      <c r="H90" s="37">
        <v>133</v>
      </c>
      <c r="I90" s="37">
        <v>146</v>
      </c>
      <c r="J90" s="37">
        <v>148</v>
      </c>
      <c r="K90" s="37">
        <v>160</v>
      </c>
      <c r="L90" s="37">
        <v>168</v>
      </c>
      <c r="M90" s="37">
        <v>148</v>
      </c>
      <c r="N90" s="37">
        <v>145</v>
      </c>
      <c r="O90" s="319"/>
      <c r="P90" s="172"/>
    </row>
    <row r="91" spans="1:16" s="499" customFormat="1" ht="26.4" customHeight="1" x14ac:dyDescent="0.3">
      <c r="A91" s="197"/>
      <c r="B91" s="197"/>
      <c r="C91" s="16"/>
      <c r="D91" s="119" t="s">
        <v>1805</v>
      </c>
      <c r="E91" s="53">
        <v>56</v>
      </c>
      <c r="F91" s="319">
        <v>53</v>
      </c>
      <c r="G91" s="319">
        <v>51</v>
      </c>
      <c r="H91" s="37">
        <v>51</v>
      </c>
      <c r="I91" s="37">
        <v>51</v>
      </c>
      <c r="J91" s="37">
        <v>54</v>
      </c>
      <c r="K91" s="37">
        <v>61</v>
      </c>
      <c r="L91" s="37">
        <v>47</v>
      </c>
      <c r="M91" s="37">
        <v>48</v>
      </c>
      <c r="N91" s="37">
        <v>50</v>
      </c>
      <c r="O91" s="319"/>
      <c r="P91" s="172"/>
    </row>
    <row r="92" spans="1:16" s="499" customFormat="1" ht="26.4" customHeight="1" x14ac:dyDescent="0.3">
      <c r="A92" s="18" t="s">
        <v>1806</v>
      </c>
      <c r="B92" s="16" t="s">
        <v>1807</v>
      </c>
      <c r="C92" s="16"/>
      <c r="D92" s="136" t="s">
        <v>332</v>
      </c>
      <c r="E92" s="321"/>
      <c r="F92" s="321"/>
      <c r="G92" s="321"/>
      <c r="H92" s="307"/>
      <c r="I92" s="307"/>
      <c r="J92" s="307"/>
      <c r="K92" s="307"/>
      <c r="L92" s="307"/>
      <c r="M92" s="307"/>
      <c r="N92" s="307"/>
      <c r="O92" s="326"/>
      <c r="P92" s="172"/>
    </row>
    <row r="93" spans="1:16" s="499" customFormat="1" ht="26.4" customHeight="1" x14ac:dyDescent="0.3">
      <c r="A93" s="198" t="s">
        <v>1808</v>
      </c>
      <c r="B93" s="198"/>
      <c r="C93" s="198"/>
      <c r="D93" s="198"/>
      <c r="E93" s="198"/>
      <c r="F93" s="198"/>
      <c r="G93" s="198"/>
      <c r="H93" s="198"/>
      <c r="I93" s="198"/>
      <c r="J93" s="198"/>
      <c r="K93" s="198"/>
      <c r="L93" s="198"/>
      <c r="M93" s="198"/>
      <c r="N93" s="198"/>
      <c r="O93" s="198"/>
      <c r="P93" s="198"/>
    </row>
    <row r="94" spans="1:16" s="499" customFormat="1" ht="26.4" customHeight="1" x14ac:dyDescent="0.3">
      <c r="A94" s="18" t="s">
        <v>1809</v>
      </c>
      <c r="B94" s="16" t="s">
        <v>1810</v>
      </c>
      <c r="C94" s="16"/>
      <c r="D94" s="202" t="s">
        <v>1811</v>
      </c>
      <c r="E94" s="53"/>
      <c r="F94" s="53"/>
      <c r="G94" s="53"/>
      <c r="H94" s="37"/>
      <c r="I94" s="37"/>
      <c r="J94" s="37"/>
      <c r="K94" s="37"/>
      <c r="L94" s="37"/>
      <c r="M94" s="37"/>
      <c r="N94" s="37"/>
      <c r="O94" s="319"/>
      <c r="P94" s="172" t="s">
        <v>1812</v>
      </c>
    </row>
    <row r="95" spans="1:16" s="499" customFormat="1" ht="26.4" customHeight="1" x14ac:dyDescent="0.3">
      <c r="A95" s="18" t="s">
        <v>1813</v>
      </c>
      <c r="B95" s="16" t="s">
        <v>1814</v>
      </c>
      <c r="C95" s="16"/>
      <c r="D95" s="202"/>
      <c r="E95" s="53"/>
      <c r="F95" s="53"/>
      <c r="G95" s="53"/>
      <c r="H95" s="37"/>
      <c r="I95" s="37"/>
      <c r="J95" s="37"/>
      <c r="K95" s="37"/>
      <c r="L95" s="37"/>
      <c r="M95" s="37"/>
      <c r="N95" s="37"/>
      <c r="O95" s="319"/>
      <c r="P95" s="172"/>
    </row>
    <row r="96" spans="1:16" s="499" customFormat="1" ht="26.4" customHeight="1" x14ac:dyDescent="0.3">
      <c r="A96" s="18" t="s">
        <v>1815</v>
      </c>
      <c r="B96" s="16" t="s">
        <v>1816</v>
      </c>
      <c r="C96" s="16"/>
      <c r="D96" s="202"/>
      <c r="E96" s="53"/>
      <c r="F96" s="53"/>
      <c r="G96" s="53"/>
      <c r="H96" s="37"/>
      <c r="I96" s="37"/>
      <c r="J96" s="37"/>
      <c r="K96" s="37"/>
      <c r="L96" s="37"/>
      <c r="M96" s="37"/>
      <c r="N96" s="37"/>
      <c r="O96" s="319"/>
      <c r="P96" s="172"/>
    </row>
    <row r="97" spans="1:16" s="499" customFormat="1" ht="26.4" customHeight="1" x14ac:dyDescent="0.3">
      <c r="A97" s="198" t="s">
        <v>3174</v>
      </c>
      <c r="B97" s="198"/>
      <c r="C97" s="198"/>
      <c r="D97" s="198"/>
      <c r="E97" s="198"/>
      <c r="F97" s="198"/>
      <c r="G97" s="198"/>
      <c r="H97" s="198"/>
      <c r="I97" s="198"/>
      <c r="J97" s="198"/>
      <c r="K97" s="198"/>
      <c r="L97" s="198"/>
      <c r="M97" s="198"/>
      <c r="N97" s="198"/>
      <c r="O97" s="198"/>
      <c r="P97" s="198"/>
    </row>
    <row r="98" spans="1:16" s="499" customFormat="1" ht="26.4" customHeight="1" x14ac:dyDescent="0.3">
      <c r="A98" s="18" t="s">
        <v>1817</v>
      </c>
      <c r="B98" s="16" t="s">
        <v>1818</v>
      </c>
      <c r="C98" s="16"/>
      <c r="D98" s="18" t="s">
        <v>332</v>
      </c>
      <c r="E98" s="53"/>
      <c r="F98" s="53"/>
      <c r="G98" s="53"/>
      <c r="H98" s="37"/>
      <c r="I98" s="37"/>
      <c r="J98" s="37"/>
      <c r="K98" s="37"/>
      <c r="L98" s="37"/>
      <c r="M98" s="37"/>
      <c r="N98" s="37"/>
      <c r="O98" s="319"/>
      <c r="P98" s="39" t="s">
        <v>1819</v>
      </c>
    </row>
    <row r="99" spans="1:16" s="499" customFormat="1" ht="26.4" customHeight="1" x14ac:dyDescent="0.3">
      <c r="A99" s="18" t="s">
        <v>1820</v>
      </c>
      <c r="B99" s="16" t="s">
        <v>1821</v>
      </c>
      <c r="C99" s="16"/>
      <c r="D99" s="18" t="s">
        <v>1822</v>
      </c>
      <c r="E99" s="53"/>
      <c r="F99" s="53"/>
      <c r="G99" s="53"/>
      <c r="H99" s="37"/>
      <c r="I99" s="37"/>
      <c r="J99" s="37"/>
      <c r="K99" s="37"/>
      <c r="L99" s="37"/>
      <c r="M99" s="37"/>
      <c r="N99" s="37"/>
      <c r="O99" s="319"/>
      <c r="P99" s="39" t="s">
        <v>1819</v>
      </c>
    </row>
    <row r="100" spans="1:16" s="500" customFormat="1" ht="26.4" customHeight="1" x14ac:dyDescent="0.3">
      <c r="A100" s="199" t="s">
        <v>1823</v>
      </c>
      <c r="B100" s="199"/>
      <c r="C100" s="199"/>
      <c r="D100" s="199"/>
      <c r="E100" s="199"/>
      <c r="F100" s="199"/>
      <c r="G100" s="199"/>
      <c r="H100" s="199"/>
      <c r="I100" s="199"/>
      <c r="J100" s="199"/>
      <c r="K100" s="199"/>
      <c r="L100" s="199"/>
      <c r="M100" s="199"/>
      <c r="N100" s="199"/>
      <c r="O100" s="199"/>
      <c r="P100" s="199"/>
    </row>
    <row r="101" spans="1:16" s="499" customFormat="1" ht="26.4" customHeight="1" x14ac:dyDescent="0.3">
      <c r="A101" s="198" t="s">
        <v>1824</v>
      </c>
      <c r="B101" s="198"/>
      <c r="C101" s="198"/>
      <c r="D101" s="198"/>
      <c r="E101" s="198"/>
      <c r="F101" s="198"/>
      <c r="G101" s="198"/>
      <c r="H101" s="198"/>
      <c r="I101" s="198"/>
      <c r="J101" s="198"/>
      <c r="K101" s="198"/>
      <c r="L101" s="198"/>
      <c r="M101" s="198"/>
      <c r="N101" s="198"/>
      <c r="O101" s="198"/>
      <c r="P101" s="198"/>
    </row>
    <row r="102" spans="1:16" s="499" customFormat="1" ht="26.4" customHeight="1" x14ac:dyDescent="0.3">
      <c r="A102" s="18" t="s">
        <v>1825</v>
      </c>
      <c r="B102" s="16" t="s">
        <v>1826</v>
      </c>
      <c r="C102" s="16" t="s">
        <v>1827</v>
      </c>
      <c r="D102" s="18" t="s">
        <v>332</v>
      </c>
      <c r="E102" s="53"/>
      <c r="F102" s="53"/>
      <c r="G102" s="53"/>
      <c r="H102" s="37"/>
      <c r="I102" s="37"/>
      <c r="J102" s="37"/>
      <c r="K102" s="37"/>
      <c r="L102" s="37"/>
      <c r="M102" s="37"/>
      <c r="N102" s="37"/>
      <c r="O102" s="319"/>
      <c r="P102" s="39" t="s">
        <v>1828</v>
      </c>
    </row>
    <row r="103" spans="1:16" s="499" customFormat="1" ht="26.4" customHeight="1" x14ac:dyDescent="0.3">
      <c r="A103" s="18" t="s">
        <v>1829</v>
      </c>
      <c r="B103" s="16" t="s">
        <v>1830</v>
      </c>
      <c r="C103" s="16"/>
      <c r="D103" s="18" t="s">
        <v>1831</v>
      </c>
      <c r="E103" s="53"/>
      <c r="F103" s="53"/>
      <c r="G103" s="53"/>
      <c r="H103" s="37"/>
      <c r="I103" s="37"/>
      <c r="J103" s="37"/>
      <c r="K103" s="37"/>
      <c r="L103" s="37"/>
      <c r="M103" s="37"/>
      <c r="N103" s="37"/>
      <c r="O103" s="319"/>
      <c r="P103" s="39" t="s">
        <v>1832</v>
      </c>
    </row>
    <row r="104" spans="1:16" s="499" customFormat="1" ht="26.4" customHeight="1" x14ac:dyDescent="0.3">
      <c r="A104" s="18" t="s">
        <v>1833</v>
      </c>
      <c r="B104" s="16" t="s">
        <v>1834</v>
      </c>
      <c r="C104" s="16" t="s">
        <v>1827</v>
      </c>
      <c r="D104" s="18" t="s">
        <v>1835</v>
      </c>
      <c r="E104" s="53"/>
      <c r="F104" s="53"/>
      <c r="G104" s="53"/>
      <c r="H104" s="37"/>
      <c r="I104" s="37"/>
      <c r="J104" s="37"/>
      <c r="K104" s="37"/>
      <c r="L104" s="37"/>
      <c r="M104" s="37"/>
      <c r="N104" s="37"/>
      <c r="O104" s="319"/>
      <c r="P104" s="39" t="s">
        <v>1616</v>
      </c>
    </row>
    <row r="105" spans="1:16" s="499" customFormat="1" ht="26.4" customHeight="1" x14ac:dyDescent="0.3">
      <c r="A105" s="18" t="s">
        <v>1836</v>
      </c>
      <c r="B105" s="16" t="s">
        <v>1837</v>
      </c>
      <c r="C105" s="16" t="s">
        <v>1838</v>
      </c>
      <c r="D105" s="18" t="s">
        <v>1839</v>
      </c>
      <c r="E105" s="53"/>
      <c r="F105" s="53"/>
      <c r="G105" s="53"/>
      <c r="H105" s="37"/>
      <c r="I105" s="37"/>
      <c r="J105" s="37"/>
      <c r="K105" s="37"/>
      <c r="L105" s="37"/>
      <c r="M105" s="37"/>
      <c r="N105" s="37"/>
      <c r="O105" s="319"/>
      <c r="P105" s="39" t="s">
        <v>1616</v>
      </c>
    </row>
    <row r="106" spans="1:16" s="499" customFormat="1" ht="26.4" customHeight="1" x14ac:dyDescent="0.3">
      <c r="A106" s="18" t="s">
        <v>1840</v>
      </c>
      <c r="B106" s="16" t="s">
        <v>1841</v>
      </c>
      <c r="C106" s="16"/>
      <c r="D106" s="18" t="s">
        <v>1842</v>
      </c>
      <c r="E106" s="53"/>
      <c r="F106" s="53"/>
      <c r="G106" s="53"/>
      <c r="H106" s="37"/>
      <c r="I106" s="37"/>
      <c r="J106" s="37"/>
      <c r="K106" s="37"/>
      <c r="L106" s="37"/>
      <c r="M106" s="37"/>
      <c r="N106" s="37"/>
      <c r="O106" s="319"/>
      <c r="P106" s="39" t="s">
        <v>1828</v>
      </c>
    </row>
    <row r="107" spans="1:16" s="499" customFormat="1" ht="26.4" customHeight="1" x14ac:dyDescent="0.3">
      <c r="A107" s="18" t="s">
        <v>1843</v>
      </c>
      <c r="B107" s="16" t="s">
        <v>1844</v>
      </c>
      <c r="C107" s="16"/>
      <c r="D107" s="18" t="s">
        <v>1845</v>
      </c>
      <c r="E107" s="53"/>
      <c r="F107" s="53"/>
      <c r="G107" s="53"/>
      <c r="H107" s="37"/>
      <c r="I107" s="37"/>
      <c r="J107" s="37"/>
      <c r="K107" s="37"/>
      <c r="L107" s="37"/>
      <c r="M107" s="37"/>
      <c r="N107" s="37"/>
      <c r="O107" s="319"/>
      <c r="P107" s="39" t="s">
        <v>1616</v>
      </c>
    </row>
    <row r="108" spans="1:16" s="499" customFormat="1" ht="26.4" customHeight="1" x14ac:dyDescent="0.3">
      <c r="A108" s="18" t="s">
        <v>1846</v>
      </c>
      <c r="B108" s="16" t="s">
        <v>1847</v>
      </c>
      <c r="C108" s="16" t="s">
        <v>1848</v>
      </c>
      <c r="D108" s="18" t="s">
        <v>1849</v>
      </c>
      <c r="E108" s="53"/>
      <c r="F108" s="53"/>
      <c r="G108" s="53"/>
      <c r="H108" s="37"/>
      <c r="I108" s="37"/>
      <c r="J108" s="37"/>
      <c r="K108" s="37"/>
      <c r="L108" s="37"/>
      <c r="M108" s="37"/>
      <c r="N108" s="37"/>
      <c r="O108" s="319"/>
      <c r="P108" s="39" t="s">
        <v>1616</v>
      </c>
    </row>
    <row r="109" spans="1:16" s="499" customFormat="1" ht="26.4" customHeight="1" x14ac:dyDescent="0.3">
      <c r="A109" s="18" t="s">
        <v>1850</v>
      </c>
      <c r="B109" s="16" t="s">
        <v>1851</v>
      </c>
      <c r="C109" s="16" t="s">
        <v>1848</v>
      </c>
      <c r="D109" s="18" t="s">
        <v>1852</v>
      </c>
      <c r="E109" s="53"/>
      <c r="F109" s="53"/>
      <c r="G109" s="53"/>
      <c r="H109" s="37"/>
      <c r="I109" s="37"/>
      <c r="J109" s="37"/>
      <c r="K109" s="37"/>
      <c r="L109" s="37"/>
      <c r="M109" s="37"/>
      <c r="N109" s="37"/>
      <c r="O109" s="319"/>
      <c r="P109" s="39" t="s">
        <v>1853</v>
      </c>
    </row>
    <row r="110" spans="1:16" s="499" customFormat="1" ht="26.4" customHeight="1" x14ac:dyDescent="0.3">
      <c r="A110" s="198" t="s">
        <v>3175</v>
      </c>
      <c r="B110" s="198"/>
      <c r="C110" s="198"/>
      <c r="D110" s="198"/>
      <c r="E110" s="198"/>
      <c r="F110" s="198"/>
      <c r="G110" s="198"/>
      <c r="H110" s="198"/>
      <c r="I110" s="198"/>
      <c r="J110" s="198"/>
      <c r="K110" s="198"/>
      <c r="L110" s="198"/>
      <c r="M110" s="198"/>
      <c r="N110" s="198"/>
      <c r="O110" s="198"/>
      <c r="P110" s="198"/>
    </row>
    <row r="111" spans="1:16" s="499" customFormat="1" ht="26.4" customHeight="1" x14ac:dyDescent="0.3">
      <c r="A111" s="18" t="s">
        <v>1854</v>
      </c>
      <c r="B111" s="16" t="s">
        <v>1855</v>
      </c>
      <c r="C111" s="16"/>
      <c r="D111" s="18" t="s">
        <v>1856</v>
      </c>
      <c r="E111" s="53"/>
      <c r="F111" s="53"/>
      <c r="G111" s="53"/>
      <c r="H111" s="37"/>
      <c r="I111" s="37"/>
      <c r="J111" s="37"/>
      <c r="K111" s="37"/>
      <c r="L111" s="37"/>
      <c r="M111" s="37"/>
      <c r="N111" s="37"/>
      <c r="O111" s="319"/>
      <c r="P111" s="39" t="s">
        <v>1616</v>
      </c>
    </row>
    <row r="112" spans="1:16" s="499" customFormat="1" ht="26.4" customHeight="1" x14ac:dyDescent="0.3">
      <c r="A112" s="198" t="s">
        <v>1857</v>
      </c>
      <c r="B112" s="198"/>
      <c r="C112" s="198"/>
      <c r="D112" s="198"/>
      <c r="E112" s="198"/>
      <c r="F112" s="198"/>
      <c r="G112" s="198"/>
      <c r="H112" s="198"/>
      <c r="I112" s="198"/>
      <c r="J112" s="198"/>
      <c r="K112" s="198"/>
      <c r="L112" s="198"/>
      <c r="M112" s="198"/>
      <c r="N112" s="198"/>
      <c r="O112" s="198"/>
      <c r="P112" s="198"/>
    </row>
    <row r="113" spans="1:16" s="499" customFormat="1" ht="26.4" customHeight="1" x14ac:dyDescent="0.3">
      <c r="A113" s="18" t="s">
        <v>1858</v>
      </c>
      <c r="B113" s="16" t="s">
        <v>1859</v>
      </c>
      <c r="C113" s="16"/>
      <c r="D113" s="18" t="s">
        <v>1860</v>
      </c>
      <c r="E113" s="53"/>
      <c r="F113" s="53"/>
      <c r="G113" s="53"/>
      <c r="H113" s="37"/>
      <c r="I113" s="37"/>
      <c r="J113" s="37"/>
      <c r="K113" s="37"/>
      <c r="L113" s="37"/>
      <c r="M113" s="37"/>
      <c r="N113" s="37"/>
      <c r="O113" s="319"/>
      <c r="P113" s="39" t="s">
        <v>1616</v>
      </c>
    </row>
    <row r="114" spans="1:16" s="499" customFormat="1" ht="26.4" customHeight="1" x14ac:dyDescent="0.3">
      <c r="A114" s="198" t="s">
        <v>3176</v>
      </c>
      <c r="B114" s="198"/>
      <c r="C114" s="198"/>
      <c r="D114" s="198"/>
      <c r="E114" s="198"/>
      <c r="F114" s="198"/>
      <c r="G114" s="198"/>
      <c r="H114" s="198"/>
      <c r="I114" s="198"/>
      <c r="J114" s="198"/>
      <c r="K114" s="198"/>
      <c r="L114" s="198"/>
      <c r="M114" s="198"/>
      <c r="N114" s="198"/>
      <c r="O114" s="198"/>
      <c r="P114" s="198"/>
    </row>
    <row r="115" spans="1:16" s="499" customFormat="1" ht="26.4" customHeight="1" x14ac:dyDescent="0.3">
      <c r="A115" s="231" t="s">
        <v>1861</v>
      </c>
      <c r="B115" s="197" t="s">
        <v>1862</v>
      </c>
      <c r="C115" s="201" t="s">
        <v>1863</v>
      </c>
      <c r="D115" s="18" t="s">
        <v>1864</v>
      </c>
      <c r="E115" s="53"/>
      <c r="F115" s="53"/>
      <c r="G115" s="53"/>
      <c r="H115" s="37"/>
      <c r="I115" s="37"/>
      <c r="J115" s="37"/>
      <c r="K115" s="37"/>
      <c r="L115" s="37"/>
      <c r="M115" s="37"/>
      <c r="N115" s="37"/>
      <c r="O115" s="319"/>
      <c r="P115" s="39" t="s">
        <v>1865</v>
      </c>
    </row>
    <row r="116" spans="1:16" s="499" customFormat="1" ht="26.4" customHeight="1" x14ac:dyDescent="0.3">
      <c r="A116" s="231"/>
      <c r="B116" s="197"/>
      <c r="C116" s="201"/>
      <c r="D116" s="18" t="s">
        <v>1866</v>
      </c>
      <c r="E116" s="53"/>
      <c r="F116" s="53"/>
      <c r="G116" s="53"/>
      <c r="H116" s="37"/>
      <c r="I116" s="37"/>
      <c r="J116" s="37"/>
      <c r="K116" s="37"/>
      <c r="L116" s="37"/>
      <c r="M116" s="37"/>
      <c r="N116" s="37"/>
      <c r="O116" s="319"/>
      <c r="P116" s="39" t="s">
        <v>1865</v>
      </c>
    </row>
    <row r="117" spans="1:16" s="499" customFormat="1" ht="26.4" customHeight="1" x14ac:dyDescent="0.3">
      <c r="A117" s="231"/>
      <c r="B117" s="197"/>
      <c r="C117" s="201"/>
      <c r="D117" s="18" t="s">
        <v>1867</v>
      </c>
      <c r="E117" s="53"/>
      <c r="F117" s="53"/>
      <c r="G117" s="53"/>
      <c r="H117" s="37"/>
      <c r="I117" s="37"/>
      <c r="J117" s="37"/>
      <c r="K117" s="37"/>
      <c r="L117" s="37"/>
      <c r="M117" s="37"/>
      <c r="N117" s="37"/>
      <c r="O117" s="319"/>
      <c r="P117" s="39" t="s">
        <v>1865</v>
      </c>
    </row>
    <row r="118" spans="1:16" s="499" customFormat="1" ht="26.4" customHeight="1" x14ac:dyDescent="0.3">
      <c r="A118" s="231"/>
      <c r="B118" s="197"/>
      <c r="C118" s="201"/>
      <c r="D118" s="18" t="s">
        <v>1868</v>
      </c>
      <c r="E118" s="53"/>
      <c r="F118" s="53"/>
      <c r="G118" s="53"/>
      <c r="H118" s="37"/>
      <c r="I118" s="37"/>
      <c r="J118" s="37"/>
      <c r="K118" s="37"/>
      <c r="L118" s="37"/>
      <c r="M118" s="37"/>
      <c r="N118" s="37"/>
      <c r="O118" s="319"/>
      <c r="P118" s="39" t="s">
        <v>1869</v>
      </c>
    </row>
    <row r="119" spans="1:16" s="499" customFormat="1" ht="26.4" customHeight="1" x14ac:dyDescent="0.3">
      <c r="A119" s="137" t="s">
        <v>1870</v>
      </c>
      <c r="B119" s="16" t="s">
        <v>1871</v>
      </c>
      <c r="C119" s="16" t="s">
        <v>1863</v>
      </c>
      <c r="D119" s="18" t="s">
        <v>1872</v>
      </c>
      <c r="E119" s="53"/>
      <c r="F119" s="53"/>
      <c r="G119" s="53"/>
      <c r="H119" s="37"/>
      <c r="I119" s="37"/>
      <c r="J119" s="37"/>
      <c r="K119" s="37"/>
      <c r="L119" s="37"/>
      <c r="M119" s="37"/>
      <c r="N119" s="37"/>
      <c r="O119" s="319"/>
      <c r="P119" s="39" t="s">
        <v>1865</v>
      </c>
    </row>
    <row r="120" spans="1:16" s="499" customFormat="1" ht="26.4" customHeight="1" x14ac:dyDescent="0.3">
      <c r="A120" s="137" t="s">
        <v>1873</v>
      </c>
      <c r="B120" s="16" t="s">
        <v>1874</v>
      </c>
      <c r="C120" s="16" t="s">
        <v>1863</v>
      </c>
      <c r="D120" s="18" t="s">
        <v>1875</v>
      </c>
      <c r="E120" s="53"/>
      <c r="F120" s="53"/>
      <c r="G120" s="53"/>
      <c r="H120" s="37"/>
      <c r="I120" s="37"/>
      <c r="J120" s="37"/>
      <c r="K120" s="37"/>
      <c r="L120" s="37"/>
      <c r="M120" s="37"/>
      <c r="N120" s="37"/>
      <c r="O120" s="319"/>
      <c r="P120" s="39" t="s">
        <v>1865</v>
      </c>
    </row>
    <row r="121" spans="1:16" s="499" customFormat="1" ht="26.4" customHeight="1" x14ac:dyDescent="0.3">
      <c r="A121" s="137" t="s">
        <v>1876</v>
      </c>
      <c r="B121" s="16" t="s">
        <v>1877</v>
      </c>
      <c r="C121" s="16" t="s">
        <v>1863</v>
      </c>
      <c r="D121" s="18" t="s">
        <v>1878</v>
      </c>
      <c r="E121" s="53"/>
      <c r="F121" s="53"/>
      <c r="G121" s="53"/>
      <c r="H121" s="37"/>
      <c r="I121" s="37"/>
      <c r="J121" s="37"/>
      <c r="K121" s="37"/>
      <c r="L121" s="37"/>
      <c r="M121" s="37"/>
      <c r="N121" s="37"/>
      <c r="O121" s="319"/>
      <c r="P121" s="39" t="s">
        <v>1869</v>
      </c>
    </row>
    <row r="122" spans="1:16" s="499" customFormat="1" ht="26.4" customHeight="1" x14ac:dyDescent="0.3">
      <c r="A122" s="137" t="s">
        <v>1879</v>
      </c>
      <c r="B122" s="16" t="s">
        <v>1880</v>
      </c>
      <c r="C122" s="16"/>
      <c r="D122" s="18" t="s">
        <v>1881</v>
      </c>
      <c r="E122" s="53"/>
      <c r="F122" s="53"/>
      <c r="G122" s="53"/>
      <c r="H122" s="37"/>
      <c r="I122" s="37"/>
      <c r="J122" s="37"/>
      <c r="K122" s="37"/>
      <c r="L122" s="37"/>
      <c r="M122" s="37"/>
      <c r="N122" s="37"/>
      <c r="O122" s="319"/>
      <c r="P122" s="39" t="s">
        <v>1865</v>
      </c>
    </row>
    <row r="123" spans="1:16" s="499" customFormat="1" ht="26.4" customHeight="1" x14ac:dyDescent="0.3">
      <c r="A123" s="137" t="s">
        <v>1882</v>
      </c>
      <c r="B123" s="16" t="s">
        <v>1883</v>
      </c>
      <c r="C123" s="16"/>
      <c r="D123" s="18" t="s">
        <v>1884</v>
      </c>
      <c r="E123" s="53"/>
      <c r="F123" s="53"/>
      <c r="G123" s="53"/>
      <c r="H123" s="37"/>
      <c r="I123" s="37"/>
      <c r="J123" s="37"/>
      <c r="K123" s="37"/>
      <c r="L123" s="37"/>
      <c r="M123" s="37"/>
      <c r="N123" s="37"/>
      <c r="O123" s="319"/>
      <c r="P123" s="39" t="s">
        <v>1885</v>
      </c>
    </row>
    <row r="124" spans="1:16" s="499" customFormat="1" ht="26.4" customHeight="1" x14ac:dyDescent="0.3">
      <c r="A124" s="137" t="s">
        <v>1886</v>
      </c>
      <c r="B124" s="16" t="s">
        <v>1887</v>
      </c>
      <c r="C124" s="16"/>
      <c r="D124" s="18" t="s">
        <v>1888</v>
      </c>
      <c r="E124" s="53"/>
      <c r="F124" s="53"/>
      <c r="G124" s="53"/>
      <c r="H124" s="37"/>
      <c r="I124" s="37"/>
      <c r="J124" s="37"/>
      <c r="K124" s="37"/>
      <c r="L124" s="37"/>
      <c r="M124" s="37"/>
      <c r="N124" s="37"/>
      <c r="O124" s="319"/>
      <c r="P124" s="39" t="s">
        <v>1889</v>
      </c>
    </row>
    <row r="125" spans="1:16" s="499" customFormat="1" ht="26.4" customHeight="1" x14ac:dyDescent="0.3">
      <c r="A125" s="137" t="s">
        <v>1890</v>
      </c>
      <c r="B125" s="16" t="s">
        <v>1891</v>
      </c>
      <c r="C125" s="16"/>
      <c r="D125" s="18" t="s">
        <v>1892</v>
      </c>
      <c r="E125" s="53"/>
      <c r="F125" s="53"/>
      <c r="G125" s="53"/>
      <c r="H125" s="37"/>
      <c r="I125" s="37"/>
      <c r="J125" s="37"/>
      <c r="K125" s="37"/>
      <c r="L125" s="37"/>
      <c r="M125" s="37"/>
      <c r="N125" s="37"/>
      <c r="O125" s="319"/>
      <c r="P125" s="39" t="s">
        <v>1885</v>
      </c>
    </row>
    <row r="126" spans="1:16" s="499" customFormat="1" ht="26.4" customHeight="1" x14ac:dyDescent="0.3">
      <c r="A126" s="137" t="s">
        <v>1893</v>
      </c>
      <c r="B126" s="16" t="s">
        <v>1894</v>
      </c>
      <c r="C126" s="16"/>
      <c r="D126" s="18" t="s">
        <v>1895</v>
      </c>
      <c r="E126" s="53"/>
      <c r="F126" s="53"/>
      <c r="G126" s="53"/>
      <c r="H126" s="37"/>
      <c r="I126" s="37"/>
      <c r="J126" s="37"/>
      <c r="K126" s="37"/>
      <c r="L126" s="37"/>
      <c r="M126" s="37"/>
      <c r="N126" s="37"/>
      <c r="O126" s="319"/>
      <c r="P126" s="39" t="s">
        <v>1896</v>
      </c>
    </row>
    <row r="127" spans="1:16" s="499" customFormat="1" ht="26.4" customHeight="1" x14ac:dyDescent="0.3">
      <c r="A127" s="198" t="s">
        <v>3177</v>
      </c>
      <c r="B127" s="198"/>
      <c r="C127" s="198"/>
      <c r="D127" s="198"/>
      <c r="E127" s="198"/>
      <c r="F127" s="198"/>
      <c r="G127" s="198"/>
      <c r="H127" s="198"/>
      <c r="I127" s="198"/>
      <c r="J127" s="198"/>
      <c r="K127" s="198"/>
      <c r="L127" s="198"/>
      <c r="M127" s="198"/>
      <c r="N127" s="198"/>
      <c r="O127" s="198"/>
      <c r="P127" s="198"/>
    </row>
    <row r="128" spans="1:16" s="499" customFormat="1" ht="26.4" customHeight="1" x14ac:dyDescent="0.3">
      <c r="A128" s="18" t="s">
        <v>1897</v>
      </c>
      <c r="B128" s="16" t="s">
        <v>1898</v>
      </c>
      <c r="C128" s="16" t="s">
        <v>1899</v>
      </c>
      <c r="D128" s="18" t="s">
        <v>1900</v>
      </c>
      <c r="E128" s="53"/>
      <c r="F128" s="53"/>
      <c r="G128" s="53"/>
      <c r="H128" s="37"/>
      <c r="I128" s="37"/>
      <c r="J128" s="37"/>
      <c r="K128" s="37"/>
      <c r="L128" s="37"/>
      <c r="M128" s="37"/>
      <c r="N128" s="37"/>
      <c r="O128" s="319"/>
      <c r="P128" s="39" t="s">
        <v>1889</v>
      </c>
    </row>
    <row r="129" spans="1:16" s="499" customFormat="1" ht="26.4" customHeight="1" x14ac:dyDescent="0.3">
      <c r="A129" s="18" t="s">
        <v>1901</v>
      </c>
      <c r="B129" s="16" t="s">
        <v>1902</v>
      </c>
      <c r="C129" s="16" t="s">
        <v>1899</v>
      </c>
      <c r="D129" s="18" t="s">
        <v>1903</v>
      </c>
      <c r="E129" s="53"/>
      <c r="F129" s="53"/>
      <c r="G129" s="53"/>
      <c r="H129" s="37"/>
      <c r="I129" s="37"/>
      <c r="J129" s="37"/>
      <c r="K129" s="37"/>
      <c r="L129" s="37"/>
      <c r="M129" s="37"/>
      <c r="N129" s="37"/>
      <c r="O129" s="319"/>
      <c r="P129" s="39" t="s">
        <v>1889</v>
      </c>
    </row>
    <row r="130" spans="1:16" s="499" customFormat="1" ht="26.4" customHeight="1" x14ac:dyDescent="0.3">
      <c r="A130" s="18" t="s">
        <v>1904</v>
      </c>
      <c r="B130" s="16" t="s">
        <v>1905</v>
      </c>
      <c r="C130" s="16"/>
      <c r="D130" s="18" t="s">
        <v>1906</v>
      </c>
      <c r="E130" s="53"/>
      <c r="F130" s="53"/>
      <c r="G130" s="53"/>
      <c r="H130" s="37"/>
      <c r="I130" s="37"/>
      <c r="J130" s="37"/>
      <c r="K130" s="37"/>
      <c r="L130" s="37"/>
      <c r="M130" s="37"/>
      <c r="N130" s="37"/>
      <c r="O130" s="319"/>
      <c r="P130" s="39" t="s">
        <v>1889</v>
      </c>
    </row>
    <row r="131" spans="1:16" s="499" customFormat="1" ht="26.4" customHeight="1" x14ac:dyDescent="0.3">
      <c r="A131" s="18" t="s">
        <v>1907</v>
      </c>
      <c r="B131" s="16" t="s">
        <v>1908</v>
      </c>
      <c r="C131" s="16"/>
      <c r="D131" s="18" t="s">
        <v>1909</v>
      </c>
      <c r="E131" s="53"/>
      <c r="F131" s="53"/>
      <c r="G131" s="53"/>
      <c r="H131" s="37"/>
      <c r="I131" s="37"/>
      <c r="J131" s="37"/>
      <c r="K131" s="37"/>
      <c r="L131" s="37"/>
      <c r="M131" s="37"/>
      <c r="N131" s="37"/>
      <c r="O131" s="319"/>
      <c r="P131" s="39" t="s">
        <v>1869</v>
      </c>
    </row>
    <row r="132" spans="1:16" s="499" customFormat="1" ht="26.4" customHeight="1" x14ac:dyDescent="0.3">
      <c r="A132" s="18" t="s">
        <v>1910</v>
      </c>
      <c r="B132" s="16" t="s">
        <v>1911</v>
      </c>
      <c r="C132" s="16"/>
      <c r="D132" s="18" t="s">
        <v>1912</v>
      </c>
      <c r="E132" s="53"/>
      <c r="F132" s="53"/>
      <c r="G132" s="53"/>
      <c r="H132" s="37"/>
      <c r="I132" s="37"/>
      <c r="J132" s="37"/>
      <c r="K132" s="37"/>
      <c r="L132" s="37"/>
      <c r="M132" s="37"/>
      <c r="N132" s="37"/>
      <c r="O132" s="319"/>
      <c r="P132" s="39" t="s">
        <v>1889</v>
      </c>
    </row>
    <row r="133" spans="1:16" s="499" customFormat="1" ht="26.4" customHeight="1" x14ac:dyDescent="0.3">
      <c r="A133" s="198" t="s">
        <v>1913</v>
      </c>
      <c r="B133" s="198"/>
      <c r="C133" s="198"/>
      <c r="D133" s="198"/>
      <c r="E133" s="198"/>
      <c r="F133" s="198"/>
      <c r="G133" s="198"/>
      <c r="H133" s="198"/>
      <c r="I133" s="198"/>
      <c r="J133" s="198"/>
      <c r="K133" s="198"/>
      <c r="L133" s="198"/>
      <c r="M133" s="198"/>
      <c r="N133" s="198"/>
      <c r="O133" s="198"/>
      <c r="P133" s="198"/>
    </row>
    <row r="134" spans="1:16" s="499" customFormat="1" ht="26.4" customHeight="1" x14ac:dyDescent="0.3">
      <c r="A134" s="18" t="s">
        <v>1914</v>
      </c>
      <c r="B134" s="16" t="s">
        <v>1915</v>
      </c>
      <c r="C134" s="16"/>
      <c r="D134" s="18" t="s">
        <v>1916</v>
      </c>
      <c r="E134" s="53"/>
      <c r="F134" s="53"/>
      <c r="G134" s="53"/>
      <c r="H134" s="37"/>
      <c r="I134" s="37"/>
      <c r="J134" s="37"/>
      <c r="K134" s="37"/>
      <c r="L134" s="37"/>
      <c r="M134" s="37"/>
      <c r="N134" s="37"/>
      <c r="O134" s="319"/>
      <c r="P134" s="39" t="s">
        <v>1917</v>
      </c>
    </row>
    <row r="135" spans="1:16" s="499" customFormat="1" ht="26.4" customHeight="1" x14ac:dyDescent="0.3">
      <c r="A135" s="18" t="s">
        <v>1918</v>
      </c>
      <c r="B135" s="16" t="s">
        <v>1919</v>
      </c>
      <c r="C135" s="16" t="s">
        <v>1920</v>
      </c>
      <c r="D135" s="18" t="s">
        <v>1921</v>
      </c>
      <c r="E135" s="53"/>
      <c r="F135" s="53"/>
      <c r="G135" s="53"/>
      <c r="H135" s="37"/>
      <c r="I135" s="37"/>
      <c r="J135" s="37"/>
      <c r="K135" s="37"/>
      <c r="L135" s="37"/>
      <c r="M135" s="37"/>
      <c r="N135" s="37"/>
      <c r="O135" s="319"/>
      <c r="P135" s="39" t="s">
        <v>1917</v>
      </c>
    </row>
    <row r="136" spans="1:16" s="499" customFormat="1" ht="26.4" customHeight="1" x14ac:dyDescent="0.3">
      <c r="A136" s="197" t="s">
        <v>1922</v>
      </c>
      <c r="B136" s="197" t="s">
        <v>1923</v>
      </c>
      <c r="C136" s="201"/>
      <c r="D136" s="18" t="s">
        <v>1924</v>
      </c>
      <c r="E136" s="53"/>
      <c r="F136" s="53"/>
      <c r="G136" s="53"/>
      <c r="H136" s="37"/>
      <c r="I136" s="37"/>
      <c r="J136" s="37"/>
      <c r="K136" s="37"/>
      <c r="L136" s="37"/>
      <c r="M136" s="37"/>
      <c r="N136" s="37"/>
      <c r="O136" s="319"/>
      <c r="P136" s="172" t="s">
        <v>1917</v>
      </c>
    </row>
    <row r="137" spans="1:16" s="499" customFormat="1" ht="26.4" customHeight="1" x14ac:dyDescent="0.3">
      <c r="A137" s="197"/>
      <c r="B137" s="197"/>
      <c r="C137" s="201"/>
      <c r="D137" s="18" t="s">
        <v>1925</v>
      </c>
      <c r="E137" s="53"/>
      <c r="F137" s="53"/>
      <c r="G137" s="53"/>
      <c r="H137" s="37"/>
      <c r="I137" s="37"/>
      <c r="J137" s="37"/>
      <c r="K137" s="37"/>
      <c r="L137" s="37"/>
      <c r="M137" s="37"/>
      <c r="N137" s="37"/>
      <c r="O137" s="319"/>
      <c r="P137" s="172"/>
    </row>
    <row r="138" spans="1:16" s="499" customFormat="1" ht="26.4" customHeight="1" x14ac:dyDescent="0.3">
      <c r="A138" s="18" t="s">
        <v>1926</v>
      </c>
      <c r="B138" s="16" t="s">
        <v>1927</v>
      </c>
      <c r="C138" s="16"/>
      <c r="D138" s="18" t="s">
        <v>1928</v>
      </c>
      <c r="E138" s="53"/>
      <c r="F138" s="53"/>
      <c r="G138" s="53"/>
      <c r="H138" s="37"/>
      <c r="I138" s="37"/>
      <c r="J138" s="37"/>
      <c r="K138" s="37"/>
      <c r="L138" s="37"/>
      <c r="M138" s="37"/>
      <c r="N138" s="37"/>
      <c r="O138" s="319"/>
      <c r="P138" s="39" t="s">
        <v>1917</v>
      </c>
    </row>
    <row r="139" spans="1:16" s="499" customFormat="1" ht="26.4" customHeight="1" x14ac:dyDescent="0.3">
      <c r="A139" s="18" t="s">
        <v>1929</v>
      </c>
      <c r="B139" s="16" t="s">
        <v>1930</v>
      </c>
      <c r="C139" s="16"/>
      <c r="D139" s="18" t="s">
        <v>1931</v>
      </c>
      <c r="E139" s="53"/>
      <c r="F139" s="53"/>
      <c r="G139" s="53"/>
      <c r="H139" s="37"/>
      <c r="I139" s="37"/>
      <c r="J139" s="37"/>
      <c r="K139" s="37"/>
      <c r="L139" s="37"/>
      <c r="M139" s="37"/>
      <c r="N139" s="37"/>
      <c r="O139" s="319"/>
      <c r="P139" s="39" t="s">
        <v>1917</v>
      </c>
    </row>
    <row r="140" spans="1:16" s="499" customFormat="1" ht="26.4" customHeight="1" x14ac:dyDescent="0.3">
      <c r="A140" s="198" t="s">
        <v>1932</v>
      </c>
      <c r="B140" s="198"/>
      <c r="C140" s="198"/>
      <c r="D140" s="198"/>
      <c r="E140" s="198"/>
      <c r="F140" s="198"/>
      <c r="G140" s="198"/>
      <c r="H140" s="198"/>
      <c r="I140" s="198"/>
      <c r="J140" s="198"/>
      <c r="K140" s="198"/>
      <c r="L140" s="198"/>
      <c r="M140" s="198"/>
      <c r="N140" s="198"/>
      <c r="O140" s="198"/>
      <c r="P140" s="198"/>
    </row>
    <row r="141" spans="1:16" s="499" customFormat="1" ht="26.4" customHeight="1" x14ac:dyDescent="0.3">
      <c r="A141" s="18" t="s">
        <v>1933</v>
      </c>
      <c r="B141" s="16" t="s">
        <v>1934</v>
      </c>
      <c r="C141" s="16" t="s">
        <v>1180</v>
      </c>
      <c r="D141" s="18" t="s">
        <v>1935</v>
      </c>
      <c r="E141" s="53"/>
      <c r="F141" s="53"/>
      <c r="G141" s="53"/>
      <c r="H141" s="37"/>
      <c r="I141" s="37"/>
      <c r="J141" s="37"/>
      <c r="K141" s="37"/>
      <c r="L141" s="37"/>
      <c r="M141" s="37"/>
      <c r="N141" s="37"/>
      <c r="O141" s="319"/>
      <c r="P141" s="39" t="s">
        <v>1936</v>
      </c>
    </row>
    <row r="142" spans="1:16" s="499" customFormat="1" ht="26.4" customHeight="1" x14ac:dyDescent="0.3">
      <c r="A142" s="18" t="s">
        <v>1937</v>
      </c>
      <c r="B142" s="16" t="s">
        <v>1938</v>
      </c>
      <c r="C142" s="16" t="s">
        <v>1180</v>
      </c>
      <c r="D142" s="18" t="s">
        <v>1939</v>
      </c>
      <c r="E142" s="53"/>
      <c r="F142" s="53"/>
      <c r="G142" s="53"/>
      <c r="H142" s="37"/>
      <c r="I142" s="37"/>
      <c r="J142" s="37"/>
      <c r="K142" s="37"/>
      <c r="L142" s="37"/>
      <c r="M142" s="37"/>
      <c r="N142" s="37"/>
      <c r="O142" s="319"/>
      <c r="P142" s="39" t="s">
        <v>1940</v>
      </c>
    </row>
    <row r="143" spans="1:16" s="499" customFormat="1" ht="26.4" customHeight="1" x14ac:dyDescent="0.3">
      <c r="A143" s="198" t="s">
        <v>3178</v>
      </c>
      <c r="B143" s="198"/>
      <c r="C143" s="198"/>
      <c r="D143" s="198"/>
      <c r="E143" s="198"/>
      <c r="F143" s="198"/>
      <c r="G143" s="198"/>
      <c r="H143" s="198"/>
      <c r="I143" s="198"/>
      <c r="J143" s="198"/>
      <c r="K143" s="198"/>
      <c r="L143" s="198"/>
      <c r="M143" s="198"/>
      <c r="N143" s="198"/>
      <c r="O143" s="198"/>
      <c r="P143" s="198"/>
    </row>
    <row r="144" spans="1:16" s="499" customFormat="1" ht="26.4" customHeight="1" x14ac:dyDescent="0.3">
      <c r="A144" s="18" t="s">
        <v>1941</v>
      </c>
      <c r="B144" s="16" t="s">
        <v>1942</v>
      </c>
      <c r="C144" s="16"/>
      <c r="D144" s="18" t="s">
        <v>1943</v>
      </c>
      <c r="E144" s="53"/>
      <c r="F144" s="53"/>
      <c r="G144" s="53"/>
      <c r="H144" s="37"/>
      <c r="I144" s="37"/>
      <c r="J144" s="37"/>
      <c r="K144" s="37"/>
      <c r="L144" s="37"/>
      <c r="M144" s="37"/>
      <c r="N144" s="37"/>
      <c r="O144" s="319"/>
      <c r="P144" s="39" t="s">
        <v>1944</v>
      </c>
    </row>
    <row r="145" spans="1:16" s="499" customFormat="1" ht="26.4" customHeight="1" x14ac:dyDescent="0.3">
      <c r="A145" s="18" t="s">
        <v>1945</v>
      </c>
      <c r="B145" s="16" t="s">
        <v>1946</v>
      </c>
      <c r="C145" s="16"/>
      <c r="D145" s="18" t="s">
        <v>332</v>
      </c>
      <c r="E145" s="53"/>
      <c r="F145" s="53"/>
      <c r="G145" s="53"/>
      <c r="H145" s="37"/>
      <c r="I145" s="37"/>
      <c r="J145" s="37"/>
      <c r="K145" s="37"/>
      <c r="L145" s="37"/>
      <c r="M145" s="37"/>
      <c r="N145" s="37"/>
      <c r="O145" s="319"/>
      <c r="P145" s="39" t="s">
        <v>1944</v>
      </c>
    </row>
    <row r="146" spans="1:16" s="499" customFormat="1" ht="26.4" customHeight="1" x14ac:dyDescent="0.3">
      <c r="A146" s="18" t="s">
        <v>1947</v>
      </c>
      <c r="B146" s="16" t="s">
        <v>1948</v>
      </c>
      <c r="C146" s="16"/>
      <c r="D146" s="18" t="s">
        <v>1949</v>
      </c>
      <c r="E146" s="53"/>
      <c r="F146" s="53"/>
      <c r="G146" s="53"/>
      <c r="H146" s="37"/>
      <c r="I146" s="37"/>
      <c r="J146" s="37"/>
      <c r="K146" s="37"/>
      <c r="L146" s="37"/>
      <c r="M146" s="37"/>
      <c r="N146" s="37"/>
      <c r="O146" s="319"/>
      <c r="P146" s="39" t="s">
        <v>1944</v>
      </c>
    </row>
    <row r="147" spans="1:16" s="499" customFormat="1" ht="26.4" customHeight="1" x14ac:dyDescent="0.3">
      <c r="A147" s="18" t="s">
        <v>1950</v>
      </c>
      <c r="B147" s="16" t="s">
        <v>1951</v>
      </c>
      <c r="C147" s="16"/>
      <c r="D147" s="18" t="s">
        <v>1952</v>
      </c>
      <c r="E147" s="53"/>
      <c r="F147" s="53"/>
      <c r="G147" s="53"/>
      <c r="H147" s="37"/>
      <c r="I147" s="37"/>
      <c r="J147" s="37"/>
      <c r="K147" s="37"/>
      <c r="L147" s="37"/>
      <c r="M147" s="37"/>
      <c r="N147" s="37"/>
      <c r="O147" s="319"/>
      <c r="P147" s="39" t="s">
        <v>1953</v>
      </c>
    </row>
    <row r="148" spans="1:16" s="499" customFormat="1" ht="26.4" customHeight="1" x14ac:dyDescent="0.3">
      <c r="A148" s="18" t="s">
        <v>1954</v>
      </c>
      <c r="B148" s="16" t="s">
        <v>1955</v>
      </c>
      <c r="C148" s="16"/>
      <c r="D148" s="18" t="s">
        <v>1956</v>
      </c>
      <c r="E148" s="53"/>
      <c r="F148" s="53"/>
      <c r="G148" s="53"/>
      <c r="H148" s="37"/>
      <c r="I148" s="37"/>
      <c r="J148" s="37"/>
      <c r="K148" s="37"/>
      <c r="L148" s="37"/>
      <c r="M148" s="37"/>
      <c r="N148" s="37"/>
      <c r="O148" s="319"/>
      <c r="P148" s="39" t="s">
        <v>1957</v>
      </c>
    </row>
    <row r="149" spans="1:16" s="499" customFormat="1" ht="26.4" customHeight="1" x14ac:dyDescent="0.3">
      <c r="A149" s="198" t="s">
        <v>3179</v>
      </c>
      <c r="B149" s="198"/>
      <c r="C149" s="198"/>
      <c r="D149" s="198"/>
      <c r="E149" s="198"/>
      <c r="F149" s="198"/>
      <c r="G149" s="198"/>
      <c r="H149" s="198"/>
      <c r="I149" s="198"/>
      <c r="J149" s="198"/>
      <c r="K149" s="198"/>
      <c r="L149" s="198"/>
      <c r="M149" s="198"/>
      <c r="N149" s="198"/>
      <c r="O149" s="198"/>
      <c r="P149" s="198"/>
    </row>
    <row r="150" spans="1:16" s="499" customFormat="1" ht="26.4" customHeight="1" x14ac:dyDescent="0.3">
      <c r="A150" s="18" t="s">
        <v>1958</v>
      </c>
      <c r="B150" s="16" t="s">
        <v>1959</v>
      </c>
      <c r="C150" s="16" t="s">
        <v>1827</v>
      </c>
      <c r="D150" s="18" t="s">
        <v>1960</v>
      </c>
      <c r="E150" s="53"/>
      <c r="F150" s="53"/>
      <c r="G150" s="53"/>
      <c r="H150" s="37"/>
      <c r="I150" s="37"/>
      <c r="J150" s="37"/>
      <c r="K150" s="37"/>
      <c r="L150" s="37"/>
      <c r="M150" s="37"/>
      <c r="N150" s="37"/>
      <c r="O150" s="319"/>
      <c r="P150" s="39" t="s">
        <v>1616</v>
      </c>
    </row>
    <row r="151" spans="1:16" s="499" customFormat="1" ht="26.4" customHeight="1" x14ac:dyDescent="0.3">
      <c r="A151" s="18" t="s">
        <v>1961</v>
      </c>
      <c r="B151" s="16" t="s">
        <v>1962</v>
      </c>
      <c r="C151" s="16"/>
      <c r="D151" s="18" t="s">
        <v>1963</v>
      </c>
      <c r="E151" s="53"/>
      <c r="F151" s="37">
        <v>188</v>
      </c>
      <c r="G151" s="37">
        <v>241</v>
      </c>
      <c r="H151" s="37">
        <v>163</v>
      </c>
      <c r="I151" s="37"/>
      <c r="J151" s="37"/>
      <c r="K151" s="37"/>
      <c r="L151" s="37"/>
      <c r="M151" s="37"/>
      <c r="N151" s="37"/>
      <c r="O151" s="319"/>
      <c r="P151" s="39" t="s">
        <v>3168</v>
      </c>
    </row>
    <row r="152" spans="1:16" s="499" customFormat="1" ht="26.4" customHeight="1" x14ac:dyDescent="0.3">
      <c r="A152" s="197" t="s">
        <v>1964</v>
      </c>
      <c r="B152" s="197" t="s">
        <v>1965</v>
      </c>
      <c r="C152" s="16"/>
      <c r="D152" s="18" t="s">
        <v>1966</v>
      </c>
      <c r="E152" s="84">
        <v>43900</v>
      </c>
      <c r="F152" s="84">
        <v>49900</v>
      </c>
      <c r="G152" s="84" t="s">
        <v>3161</v>
      </c>
      <c r="H152" s="84" t="s">
        <v>3161</v>
      </c>
      <c r="I152" s="84"/>
      <c r="J152" s="84"/>
      <c r="K152" s="84"/>
      <c r="L152" s="84"/>
      <c r="M152" s="84"/>
      <c r="N152" s="84"/>
      <c r="O152" s="327"/>
      <c r="P152" s="172" t="s">
        <v>3162</v>
      </c>
    </row>
    <row r="153" spans="1:16" s="499" customFormat="1" ht="26.4" customHeight="1" x14ac:dyDescent="0.3">
      <c r="A153" s="197"/>
      <c r="B153" s="197"/>
      <c r="C153" s="16"/>
      <c r="D153" s="18" t="s">
        <v>1967</v>
      </c>
      <c r="E153" s="84">
        <v>30151</v>
      </c>
      <c r="F153" s="84">
        <v>25784</v>
      </c>
      <c r="G153" s="84" t="s">
        <v>3161</v>
      </c>
      <c r="H153" s="84" t="s">
        <v>3161</v>
      </c>
      <c r="I153" s="84"/>
      <c r="J153" s="84"/>
      <c r="K153" s="84"/>
      <c r="L153" s="84"/>
      <c r="M153" s="84"/>
      <c r="N153" s="84"/>
      <c r="O153" s="327"/>
      <c r="P153" s="172"/>
    </row>
    <row r="154" spans="1:16" s="499" customFormat="1" ht="26.4" customHeight="1" x14ac:dyDescent="0.3">
      <c r="A154" s="18" t="s">
        <v>1968</v>
      </c>
      <c r="B154" s="16" t="s">
        <v>1969</v>
      </c>
      <c r="C154" s="16" t="s">
        <v>1970</v>
      </c>
      <c r="D154" s="18" t="s">
        <v>4139</v>
      </c>
      <c r="E154" s="53" t="s">
        <v>1971</v>
      </c>
      <c r="F154" s="53" t="s">
        <v>1972</v>
      </c>
      <c r="G154" s="53"/>
      <c r="H154" s="37"/>
      <c r="I154" s="37"/>
      <c r="J154" s="37"/>
      <c r="K154" s="37"/>
      <c r="L154" s="37"/>
      <c r="M154" s="37"/>
      <c r="N154" s="37"/>
      <c r="O154" s="319"/>
      <c r="P154" s="39" t="s">
        <v>1973</v>
      </c>
    </row>
    <row r="155" spans="1:16" s="499" customFormat="1" ht="26.4" customHeight="1" x14ac:dyDescent="0.3">
      <c r="A155" s="18" t="s">
        <v>1974</v>
      </c>
      <c r="B155" s="16" t="s">
        <v>1975</v>
      </c>
      <c r="C155" s="16"/>
      <c r="D155" s="18" t="s">
        <v>1976</v>
      </c>
      <c r="E155" s="58">
        <v>2.3999999999999998E-3</v>
      </c>
      <c r="F155" s="58">
        <v>2.3E-3</v>
      </c>
      <c r="G155" s="58"/>
      <c r="H155" s="58"/>
      <c r="I155" s="58"/>
      <c r="J155" s="58"/>
      <c r="K155" s="58"/>
      <c r="L155" s="58"/>
      <c r="M155" s="58"/>
      <c r="N155" s="58"/>
      <c r="O155" s="319"/>
      <c r="P155" s="39" t="s">
        <v>1977</v>
      </c>
    </row>
    <row r="156" spans="1:16" s="499" customFormat="1" ht="26.4" customHeight="1" x14ac:dyDescent="0.3">
      <c r="A156" s="53" t="s">
        <v>1978</v>
      </c>
      <c r="B156" s="39" t="s">
        <v>1979</v>
      </c>
      <c r="C156" s="39"/>
      <c r="D156" s="53" t="s">
        <v>1980</v>
      </c>
      <c r="E156" s="53"/>
      <c r="F156" s="36">
        <v>14000</v>
      </c>
      <c r="G156" s="310">
        <v>8356</v>
      </c>
      <c r="H156" s="36">
        <v>12431</v>
      </c>
      <c r="I156" s="36"/>
      <c r="J156" s="36"/>
      <c r="K156" s="36"/>
      <c r="L156" s="36"/>
      <c r="M156" s="36"/>
      <c r="N156" s="36"/>
      <c r="O156" s="319"/>
      <c r="P156" s="39" t="s">
        <v>1977</v>
      </c>
    </row>
    <row r="157" spans="1:16" s="499" customFormat="1" ht="26.4" customHeight="1" x14ac:dyDescent="0.3">
      <c r="A157" s="53" t="s">
        <v>1981</v>
      </c>
      <c r="B157" s="39" t="s">
        <v>1982</v>
      </c>
      <c r="C157" s="39"/>
      <c r="D157" s="53" t="s">
        <v>1983</v>
      </c>
      <c r="E157" s="53"/>
      <c r="F157" s="311">
        <v>1821.818</v>
      </c>
      <c r="G157" s="49">
        <v>2409.5169999999998</v>
      </c>
      <c r="H157" s="49">
        <v>1862.057</v>
      </c>
      <c r="I157" s="49"/>
      <c r="J157" s="49"/>
      <c r="K157" s="49"/>
      <c r="L157" s="49"/>
      <c r="M157" s="49"/>
      <c r="N157" s="49"/>
      <c r="O157" s="319"/>
      <c r="P157" s="39" t="s">
        <v>1973</v>
      </c>
    </row>
    <row r="158" spans="1:16" s="499" customFormat="1" ht="26.4" customHeight="1" x14ac:dyDescent="0.3">
      <c r="A158" s="53" t="s">
        <v>1984</v>
      </c>
      <c r="B158" s="39" t="s">
        <v>3413</v>
      </c>
      <c r="C158" s="39"/>
      <c r="D158" s="53" t="s">
        <v>1985</v>
      </c>
      <c r="E158" s="84">
        <v>164662</v>
      </c>
      <c r="F158" s="84">
        <v>155914</v>
      </c>
      <c r="G158" s="84">
        <v>154766</v>
      </c>
      <c r="H158" s="36">
        <v>148</v>
      </c>
      <c r="I158" s="36">
        <v>203</v>
      </c>
      <c r="J158" s="36">
        <v>138</v>
      </c>
      <c r="K158" s="84">
        <v>147</v>
      </c>
      <c r="L158" s="84"/>
      <c r="M158" s="84"/>
      <c r="N158" s="84"/>
      <c r="O158" s="319"/>
      <c r="P158" s="90" t="s">
        <v>3378</v>
      </c>
    </row>
    <row r="159" spans="1:16" s="499" customFormat="1" ht="26.4" customHeight="1" x14ac:dyDescent="0.3">
      <c r="A159" s="53" t="s">
        <v>1986</v>
      </c>
      <c r="B159" s="39" t="s">
        <v>1987</v>
      </c>
      <c r="C159" s="39"/>
      <c r="D159" s="53" t="s">
        <v>1988</v>
      </c>
      <c r="E159" s="308">
        <v>7221</v>
      </c>
      <c r="F159" s="308">
        <v>5382</v>
      </c>
      <c r="G159" s="308">
        <v>4346</v>
      </c>
      <c r="H159" s="308">
        <v>16335</v>
      </c>
      <c r="I159" s="308">
        <v>10131</v>
      </c>
      <c r="J159" s="308">
        <v>15295</v>
      </c>
      <c r="K159" s="308">
        <v>14146</v>
      </c>
      <c r="L159" s="308">
        <v>7962</v>
      </c>
      <c r="M159" s="308"/>
      <c r="N159" s="308"/>
      <c r="O159" s="319"/>
      <c r="P159" s="90" t="s">
        <v>3378</v>
      </c>
    </row>
    <row r="160" spans="1:16" s="499" customFormat="1" ht="26.4" customHeight="1" x14ac:dyDescent="0.3">
      <c r="A160" s="18" t="s">
        <v>1990</v>
      </c>
      <c r="B160" s="16" t="s">
        <v>1991</v>
      </c>
      <c r="C160" s="16" t="s">
        <v>1992</v>
      </c>
      <c r="D160" s="18" t="s">
        <v>1993</v>
      </c>
      <c r="E160" s="37" t="s">
        <v>3160</v>
      </c>
      <c r="F160" s="37" t="s">
        <v>3160</v>
      </c>
      <c r="G160" s="37" t="s">
        <v>3160</v>
      </c>
      <c r="H160" s="37" t="s">
        <v>3160</v>
      </c>
      <c r="I160" s="37"/>
      <c r="J160" s="37"/>
      <c r="K160" s="37"/>
      <c r="L160" s="37"/>
      <c r="M160" s="37"/>
      <c r="N160" s="37"/>
      <c r="O160" s="319"/>
      <c r="P160" s="39" t="s">
        <v>1989</v>
      </c>
    </row>
    <row r="161" spans="1:16" s="499" customFormat="1" ht="26.4" customHeight="1" x14ac:dyDescent="0.3">
      <c r="A161" s="197" t="s">
        <v>1994</v>
      </c>
      <c r="B161" s="197" t="s">
        <v>1995</v>
      </c>
      <c r="C161" s="201"/>
      <c r="D161" s="18" t="s">
        <v>1996</v>
      </c>
      <c r="E161" s="322">
        <v>4.4800000000000004</v>
      </c>
      <c r="F161" s="322">
        <v>14.07</v>
      </c>
      <c r="G161" s="322">
        <v>24.19</v>
      </c>
      <c r="H161" s="323">
        <v>18</v>
      </c>
      <c r="I161" s="304">
        <v>12481549</v>
      </c>
      <c r="J161" s="304">
        <v>31209470</v>
      </c>
      <c r="K161" s="304">
        <v>44473814</v>
      </c>
      <c r="L161" s="304">
        <v>47064858</v>
      </c>
      <c r="M161" s="304">
        <v>31464623</v>
      </c>
      <c r="N161" s="304">
        <v>11191221</v>
      </c>
      <c r="O161" s="319" t="s">
        <v>3453</v>
      </c>
      <c r="P161" s="172" t="s">
        <v>3622</v>
      </c>
    </row>
    <row r="162" spans="1:16" s="499" customFormat="1" ht="26.4" customHeight="1" x14ac:dyDescent="0.3">
      <c r="A162" s="197"/>
      <c r="B162" s="197"/>
      <c r="C162" s="201"/>
      <c r="D162" s="18" t="s">
        <v>1997</v>
      </c>
      <c r="E162" s="322">
        <v>15.31</v>
      </c>
      <c r="F162" s="322">
        <v>13.97</v>
      </c>
      <c r="G162" s="322">
        <v>25.47</v>
      </c>
      <c r="H162" s="323">
        <v>42.3</v>
      </c>
      <c r="I162" s="304">
        <v>46667707</v>
      </c>
      <c r="J162" s="304">
        <v>56676825</v>
      </c>
      <c r="K162" s="304">
        <v>56319064</v>
      </c>
      <c r="L162" s="304">
        <v>55405813</v>
      </c>
      <c r="M162" s="304">
        <v>66192991</v>
      </c>
      <c r="N162" s="304">
        <v>26313000</v>
      </c>
      <c r="O162" s="319" t="s">
        <v>3454</v>
      </c>
      <c r="P162" s="172"/>
    </row>
    <row r="163" spans="1:16" s="499" customFormat="1" ht="26.4" customHeight="1" x14ac:dyDescent="0.3">
      <c r="A163" s="197"/>
      <c r="B163" s="197"/>
      <c r="C163" s="201"/>
      <c r="D163" s="18" t="s">
        <v>1998</v>
      </c>
      <c r="E163" s="322">
        <v>55.39</v>
      </c>
      <c r="F163" s="322">
        <v>67.2</v>
      </c>
      <c r="G163" s="322">
        <v>100.92</v>
      </c>
      <c r="H163" s="323">
        <v>94.4</v>
      </c>
      <c r="I163" s="304">
        <v>87384951</v>
      </c>
      <c r="J163" s="304">
        <v>91463034</v>
      </c>
      <c r="K163" s="304">
        <v>82998808</v>
      </c>
      <c r="L163" s="304">
        <v>131863182</v>
      </c>
      <c r="M163" s="304">
        <v>135998200</v>
      </c>
      <c r="N163" s="304">
        <v>76355877</v>
      </c>
      <c r="O163" s="319" t="s">
        <v>3455</v>
      </c>
      <c r="P163" s="172"/>
    </row>
    <row r="164" spans="1:16" s="499" customFormat="1" ht="26.4" customHeight="1" x14ac:dyDescent="0.3">
      <c r="A164" s="197" t="s">
        <v>1999</v>
      </c>
      <c r="B164" s="197" t="s">
        <v>2000</v>
      </c>
      <c r="C164" s="201"/>
      <c r="D164" s="5" t="s">
        <v>2001</v>
      </c>
      <c r="E164" s="323">
        <v>10.24</v>
      </c>
      <c r="F164" s="323">
        <v>15.05</v>
      </c>
      <c r="G164" s="323">
        <v>10.25</v>
      </c>
      <c r="H164" s="323">
        <v>8.9</v>
      </c>
      <c r="I164" s="304">
        <v>8789261</v>
      </c>
      <c r="J164" s="304">
        <v>9508940</v>
      </c>
      <c r="K164" s="304">
        <v>9894079</v>
      </c>
      <c r="L164" s="304">
        <v>17128932</v>
      </c>
      <c r="M164" s="304">
        <v>24627189</v>
      </c>
      <c r="N164" s="304" t="s">
        <v>3628</v>
      </c>
      <c r="O164" s="319" t="s">
        <v>3454</v>
      </c>
      <c r="P164" s="172" t="s">
        <v>3622</v>
      </c>
    </row>
    <row r="165" spans="1:16" s="499" customFormat="1" ht="26.4" customHeight="1" x14ac:dyDescent="0.3">
      <c r="A165" s="197"/>
      <c r="B165" s="197"/>
      <c r="C165" s="201"/>
      <c r="D165" s="5" t="s">
        <v>2002</v>
      </c>
      <c r="E165" s="323">
        <v>53.97</v>
      </c>
      <c r="F165" s="323">
        <v>57.52</v>
      </c>
      <c r="G165" s="323">
        <v>62.5</v>
      </c>
      <c r="H165" s="323">
        <v>74.400000000000006</v>
      </c>
      <c r="I165" s="304">
        <v>70217411</v>
      </c>
      <c r="J165" s="304">
        <v>63287278</v>
      </c>
      <c r="K165" s="304">
        <v>70605499</v>
      </c>
      <c r="L165" s="304">
        <v>97230890</v>
      </c>
      <c r="M165" s="304">
        <v>114015901</v>
      </c>
      <c r="N165" s="304">
        <v>51921493</v>
      </c>
      <c r="O165" s="319" t="s">
        <v>3455</v>
      </c>
      <c r="P165" s="172"/>
    </row>
    <row r="166" spans="1:16" s="499" customFormat="1" ht="26.4" customHeight="1" x14ac:dyDescent="0.3">
      <c r="A166" s="197" t="s">
        <v>2003</v>
      </c>
      <c r="B166" s="197" t="s">
        <v>2004</v>
      </c>
      <c r="C166" s="197"/>
      <c r="D166" s="5" t="s">
        <v>2005</v>
      </c>
      <c r="E166" s="323">
        <v>42.48</v>
      </c>
      <c r="F166" s="323">
        <v>21.13</v>
      </c>
      <c r="G166" s="323">
        <v>33.43</v>
      </c>
      <c r="H166" s="323">
        <v>34.19</v>
      </c>
      <c r="I166" s="304">
        <v>21440569</v>
      </c>
      <c r="J166" s="36">
        <v>26978754</v>
      </c>
      <c r="K166" s="304" t="s">
        <v>3424</v>
      </c>
      <c r="L166" s="304">
        <v>55187194</v>
      </c>
      <c r="M166" s="304">
        <v>46885158</v>
      </c>
      <c r="N166" s="304">
        <v>17455447</v>
      </c>
      <c r="O166" s="319" t="s">
        <v>3453</v>
      </c>
      <c r="P166" s="172" t="s">
        <v>3622</v>
      </c>
    </row>
    <row r="167" spans="1:16" s="499" customFormat="1" ht="26.4" customHeight="1" x14ac:dyDescent="0.3">
      <c r="A167" s="197"/>
      <c r="B167" s="197"/>
      <c r="C167" s="197"/>
      <c r="D167" s="5" t="s">
        <v>2006</v>
      </c>
      <c r="E167" s="323">
        <v>45.76</v>
      </c>
      <c r="F167" s="323">
        <v>22</v>
      </c>
      <c r="G167" s="323">
        <v>29.38</v>
      </c>
      <c r="H167" s="323">
        <v>49.76</v>
      </c>
      <c r="I167" s="304">
        <v>43736510</v>
      </c>
      <c r="J167" s="36">
        <v>64997001</v>
      </c>
      <c r="K167" s="304">
        <v>66400575</v>
      </c>
      <c r="L167" s="304" t="s">
        <v>3425</v>
      </c>
      <c r="M167" s="304">
        <v>115323232</v>
      </c>
      <c r="N167" s="304">
        <v>41894175</v>
      </c>
      <c r="O167" s="319" t="s">
        <v>3454</v>
      </c>
      <c r="P167" s="172"/>
    </row>
    <row r="168" spans="1:16" s="499" customFormat="1" ht="26.4" customHeight="1" x14ac:dyDescent="0.3">
      <c r="A168" s="197"/>
      <c r="B168" s="197"/>
      <c r="C168" s="197"/>
      <c r="D168" s="5" t="s">
        <v>2007</v>
      </c>
      <c r="E168" s="323">
        <v>129.59</v>
      </c>
      <c r="F168" s="323">
        <v>138.99</v>
      </c>
      <c r="G168" s="323">
        <v>192.46</v>
      </c>
      <c r="H168" s="323">
        <v>207.18</v>
      </c>
      <c r="I168" s="304">
        <v>212685520</v>
      </c>
      <c r="J168" s="36">
        <v>211617545</v>
      </c>
      <c r="K168" s="304" t="s">
        <v>3423</v>
      </c>
      <c r="L168" s="304">
        <v>266133465</v>
      </c>
      <c r="M168" s="304">
        <v>293330309</v>
      </c>
      <c r="N168" s="304">
        <v>173261616</v>
      </c>
      <c r="O168" s="319" t="s">
        <v>3455</v>
      </c>
      <c r="P168" s="172"/>
    </row>
    <row r="169" spans="1:16" s="499" customFormat="1" ht="26.4" customHeight="1" x14ac:dyDescent="0.3">
      <c r="A169" s="198" t="s">
        <v>2008</v>
      </c>
      <c r="B169" s="198"/>
      <c r="C169" s="198"/>
      <c r="D169" s="198"/>
      <c r="E169" s="198"/>
      <c r="F169" s="198"/>
      <c r="G169" s="198"/>
      <c r="H169" s="198"/>
      <c r="I169" s="198"/>
      <c r="J169" s="198"/>
      <c r="K169" s="198"/>
      <c r="L169" s="198"/>
      <c r="M169" s="198"/>
      <c r="N169" s="198"/>
      <c r="O169" s="198"/>
      <c r="P169" s="198"/>
    </row>
    <row r="170" spans="1:16" s="499" customFormat="1" ht="26.4" customHeight="1" x14ac:dyDescent="0.3">
      <c r="A170" s="18" t="s">
        <v>2009</v>
      </c>
      <c r="B170" s="16" t="s">
        <v>2010</v>
      </c>
      <c r="C170" s="16" t="s">
        <v>2011</v>
      </c>
      <c r="D170" s="18" t="s">
        <v>2012</v>
      </c>
      <c r="E170" s="53"/>
      <c r="F170" s="53"/>
      <c r="G170" s="53"/>
      <c r="H170" s="37"/>
      <c r="I170" s="37"/>
      <c r="J170" s="37"/>
      <c r="K170" s="37"/>
      <c r="L170" s="37"/>
      <c r="M170" s="37"/>
      <c r="N170" s="37"/>
      <c r="O170" s="319"/>
      <c r="P170" s="39" t="s">
        <v>2013</v>
      </c>
    </row>
    <row r="171" spans="1:16" s="499" customFormat="1" ht="26.4" customHeight="1" x14ac:dyDescent="0.3">
      <c r="A171" s="18" t="s">
        <v>2014</v>
      </c>
      <c r="B171" s="16" t="s">
        <v>2015</v>
      </c>
      <c r="C171" s="16" t="s">
        <v>2011</v>
      </c>
      <c r="D171" s="18" t="s">
        <v>2016</v>
      </c>
      <c r="E171" s="53"/>
      <c r="F171" s="53"/>
      <c r="G171" s="53"/>
      <c r="H171" s="37"/>
      <c r="I171" s="37"/>
      <c r="J171" s="37"/>
      <c r="K171" s="37"/>
      <c r="L171" s="37"/>
      <c r="M171" s="37"/>
      <c r="N171" s="37"/>
      <c r="O171" s="319"/>
      <c r="P171" s="39" t="s">
        <v>1977</v>
      </c>
    </row>
    <row r="172" spans="1:16" s="499" customFormat="1" ht="26.4" customHeight="1" x14ac:dyDescent="0.3">
      <c r="A172" s="18" t="s">
        <v>2017</v>
      </c>
      <c r="B172" s="16" t="s">
        <v>2018</v>
      </c>
      <c r="C172" s="16" t="s">
        <v>2011</v>
      </c>
      <c r="D172" s="18" t="s">
        <v>2019</v>
      </c>
      <c r="E172" s="53"/>
      <c r="F172" s="53"/>
      <c r="G172" s="53"/>
      <c r="H172" s="37"/>
      <c r="I172" s="37"/>
      <c r="J172" s="37"/>
      <c r="K172" s="37"/>
      <c r="L172" s="37"/>
      <c r="M172" s="37"/>
      <c r="N172" s="37"/>
      <c r="O172" s="319"/>
      <c r="P172" s="39" t="s">
        <v>2020</v>
      </c>
    </row>
    <row r="173" spans="1:16" s="499" customFormat="1" ht="26.4" customHeight="1" x14ac:dyDescent="0.3">
      <c r="A173" s="198" t="s">
        <v>3180</v>
      </c>
      <c r="B173" s="198"/>
      <c r="C173" s="198"/>
      <c r="D173" s="198"/>
      <c r="E173" s="198"/>
      <c r="F173" s="198"/>
      <c r="G173" s="198"/>
      <c r="H173" s="198"/>
      <c r="I173" s="198"/>
      <c r="J173" s="198"/>
      <c r="K173" s="198"/>
      <c r="L173" s="198"/>
      <c r="M173" s="198"/>
      <c r="N173" s="198"/>
      <c r="O173" s="198"/>
      <c r="P173" s="198"/>
    </row>
    <row r="174" spans="1:16" s="499" customFormat="1" ht="26.4" customHeight="1" x14ac:dyDescent="0.3">
      <c r="A174" s="18" t="s">
        <v>2021</v>
      </c>
      <c r="B174" s="16" t="s">
        <v>2022</v>
      </c>
      <c r="C174" s="16" t="s">
        <v>2023</v>
      </c>
      <c r="D174" s="18" t="s">
        <v>2024</v>
      </c>
      <c r="E174" s="53"/>
      <c r="F174" s="53"/>
      <c r="G174" s="53"/>
      <c r="H174" s="37"/>
      <c r="I174" s="37"/>
      <c r="J174" s="37"/>
      <c r="K174" s="37"/>
      <c r="L174" s="37"/>
      <c r="M174" s="37"/>
      <c r="N174" s="37"/>
      <c r="O174" s="319"/>
      <c r="P174" s="39" t="s">
        <v>1616</v>
      </c>
    </row>
    <row r="175" spans="1:16" s="499" customFormat="1" ht="26.4" customHeight="1" x14ac:dyDescent="0.3">
      <c r="A175" s="18" t="s">
        <v>2025</v>
      </c>
      <c r="B175" s="16" t="s">
        <v>2026</v>
      </c>
      <c r="C175" s="16" t="s">
        <v>2023</v>
      </c>
      <c r="D175" s="18" t="s">
        <v>2027</v>
      </c>
      <c r="E175" s="53"/>
      <c r="F175" s="53"/>
      <c r="G175" s="53"/>
      <c r="H175" s="37"/>
      <c r="I175" s="37"/>
      <c r="J175" s="37"/>
      <c r="K175" s="37"/>
      <c r="L175" s="37"/>
      <c r="M175" s="37"/>
      <c r="N175" s="37"/>
      <c r="O175" s="319"/>
      <c r="P175" s="39" t="s">
        <v>2028</v>
      </c>
    </row>
    <row r="176" spans="1:16" s="499" customFormat="1" ht="26.4" customHeight="1" x14ac:dyDescent="0.3">
      <c r="A176" s="18" t="s">
        <v>2029</v>
      </c>
      <c r="B176" s="16" t="s">
        <v>2030</v>
      </c>
      <c r="C176" s="16"/>
      <c r="D176" s="18" t="s">
        <v>2031</v>
      </c>
      <c r="E176" s="53"/>
      <c r="F176" s="53"/>
      <c r="G176" s="53"/>
      <c r="H176" s="37"/>
      <c r="I176" s="37"/>
      <c r="J176" s="37"/>
      <c r="K176" s="37"/>
      <c r="L176" s="37"/>
      <c r="M176" s="37"/>
      <c r="N176" s="37"/>
      <c r="O176" s="319"/>
      <c r="P176" s="39" t="s">
        <v>1616</v>
      </c>
    </row>
    <row r="177" spans="1:16" s="499" customFormat="1" ht="26.4" customHeight="1" x14ac:dyDescent="0.3">
      <c r="A177" s="197" t="s">
        <v>2032</v>
      </c>
      <c r="B177" s="197" t="s">
        <v>2033</v>
      </c>
      <c r="C177" s="197"/>
      <c r="D177" s="18" t="s">
        <v>2034</v>
      </c>
      <c r="E177" s="319" t="s">
        <v>2035</v>
      </c>
      <c r="F177" s="37" t="s">
        <v>2036</v>
      </c>
      <c r="G177" s="37" t="s">
        <v>2037</v>
      </c>
      <c r="H177" s="37" t="s">
        <v>2038</v>
      </c>
      <c r="I177" s="309" t="s">
        <v>3196</v>
      </c>
      <c r="J177" s="36">
        <v>1478696</v>
      </c>
      <c r="K177" s="304">
        <v>4169093</v>
      </c>
      <c r="L177" s="304">
        <v>7437865</v>
      </c>
      <c r="M177" s="304">
        <v>9081540</v>
      </c>
      <c r="N177" s="304">
        <v>5755844</v>
      </c>
      <c r="O177" s="319" t="s">
        <v>3454</v>
      </c>
      <c r="P177" s="172" t="s">
        <v>3622</v>
      </c>
    </row>
    <row r="178" spans="1:16" s="499" customFormat="1" ht="26.4" customHeight="1" x14ac:dyDescent="0.3">
      <c r="A178" s="197"/>
      <c r="B178" s="197"/>
      <c r="C178" s="197"/>
      <c r="D178" s="18" t="s">
        <v>2039</v>
      </c>
      <c r="E178" s="319" t="s">
        <v>2040</v>
      </c>
      <c r="F178" s="37" t="s">
        <v>2041</v>
      </c>
      <c r="G178" s="37" t="s">
        <v>2042</v>
      </c>
      <c r="H178" s="37" t="s">
        <v>2043</v>
      </c>
      <c r="I178" s="309" t="s">
        <v>3197</v>
      </c>
      <c r="J178" s="36">
        <v>11908649</v>
      </c>
      <c r="K178" s="304">
        <v>20442678</v>
      </c>
      <c r="L178" s="304">
        <v>12805617</v>
      </c>
      <c r="M178" s="304">
        <v>17659680</v>
      </c>
      <c r="N178" s="304">
        <v>6878438</v>
      </c>
      <c r="O178" s="319" t="s">
        <v>3453</v>
      </c>
      <c r="P178" s="172"/>
    </row>
    <row r="179" spans="1:16" s="499" customFormat="1" ht="26.4" customHeight="1" x14ac:dyDescent="0.3">
      <c r="A179" s="197"/>
      <c r="B179" s="197"/>
      <c r="C179" s="197"/>
      <c r="D179" s="16" t="s">
        <v>2044</v>
      </c>
      <c r="E179" s="319" t="s">
        <v>2045</v>
      </c>
      <c r="F179" s="37" t="s">
        <v>3195</v>
      </c>
      <c r="G179" s="37" t="s">
        <v>2046</v>
      </c>
      <c r="H179" s="37" t="s">
        <v>2047</v>
      </c>
      <c r="I179" s="309" t="s">
        <v>3198</v>
      </c>
      <c r="J179" s="36">
        <v>11362304</v>
      </c>
      <c r="K179" s="304">
        <v>8963012</v>
      </c>
      <c r="L179" s="304">
        <v>12216382</v>
      </c>
      <c r="M179" s="304">
        <v>18508182</v>
      </c>
      <c r="N179" s="304">
        <v>14486373</v>
      </c>
      <c r="O179" s="319" t="s">
        <v>3455</v>
      </c>
      <c r="P179" s="172"/>
    </row>
    <row r="180" spans="1:16" s="500" customFormat="1" ht="26.4" customHeight="1" x14ac:dyDescent="0.3">
      <c r="A180" s="228" t="s">
        <v>2048</v>
      </c>
      <c r="B180" s="228"/>
      <c r="C180" s="228"/>
      <c r="D180" s="228"/>
      <c r="E180" s="228"/>
      <c r="F180" s="228"/>
      <c r="G180" s="228"/>
      <c r="H180" s="228"/>
      <c r="I180" s="228"/>
      <c r="J180" s="228"/>
      <c r="K180" s="228"/>
      <c r="L180" s="228"/>
      <c r="M180" s="228"/>
      <c r="N180" s="228"/>
      <c r="O180" s="228"/>
      <c r="P180" s="228"/>
    </row>
    <row r="181" spans="1:16" s="499" customFormat="1" ht="26.4" customHeight="1" x14ac:dyDescent="0.3">
      <c r="A181" s="198" t="s">
        <v>3181</v>
      </c>
      <c r="B181" s="198"/>
      <c r="C181" s="198"/>
      <c r="D181" s="198"/>
      <c r="E181" s="198"/>
      <c r="F181" s="198"/>
      <c r="G181" s="198"/>
      <c r="H181" s="198"/>
      <c r="I181" s="198"/>
      <c r="J181" s="198"/>
      <c r="K181" s="198"/>
      <c r="L181" s="198"/>
      <c r="M181" s="198"/>
      <c r="N181" s="198"/>
      <c r="O181" s="198"/>
      <c r="P181" s="198"/>
    </row>
    <row r="182" spans="1:16" s="499" customFormat="1" ht="26.4" customHeight="1" x14ac:dyDescent="0.3">
      <c r="A182" s="18" t="s">
        <v>2049</v>
      </c>
      <c r="B182" s="16" t="s">
        <v>2050</v>
      </c>
      <c r="C182" s="16" t="s">
        <v>1168</v>
      </c>
      <c r="D182" s="18" t="s">
        <v>2051</v>
      </c>
      <c r="E182" s="53"/>
      <c r="F182" s="53"/>
      <c r="G182" s="53"/>
      <c r="H182" s="37"/>
      <c r="I182" s="37"/>
      <c r="J182" s="37"/>
      <c r="K182" s="37"/>
      <c r="L182" s="37"/>
      <c r="M182" s="37"/>
      <c r="N182" s="37"/>
      <c r="O182" s="319"/>
      <c r="P182" s="39" t="s">
        <v>2052</v>
      </c>
    </row>
    <row r="183" spans="1:16" s="499" customFormat="1" ht="26.4" customHeight="1" x14ac:dyDescent="0.3">
      <c r="A183" s="18" t="s">
        <v>2053</v>
      </c>
      <c r="B183" s="16" t="s">
        <v>2054</v>
      </c>
      <c r="C183" s="16" t="s">
        <v>1168</v>
      </c>
      <c r="D183" s="18" t="s">
        <v>2055</v>
      </c>
      <c r="E183" s="53"/>
      <c r="F183" s="53"/>
      <c r="G183" s="53"/>
      <c r="H183" s="37"/>
      <c r="I183" s="37"/>
      <c r="J183" s="37"/>
      <c r="K183" s="37"/>
      <c r="L183" s="37"/>
      <c r="M183" s="37"/>
      <c r="N183" s="37"/>
      <c r="O183" s="319"/>
      <c r="P183" s="39" t="s">
        <v>2052</v>
      </c>
    </row>
    <row r="184" spans="1:16" s="499" customFormat="1" ht="26.4" customHeight="1" x14ac:dyDescent="0.3">
      <c r="A184" s="18" t="s">
        <v>2056</v>
      </c>
      <c r="B184" s="16" t="s">
        <v>2057</v>
      </c>
      <c r="C184" s="16" t="s">
        <v>1168</v>
      </c>
      <c r="D184" s="18" t="s">
        <v>2051</v>
      </c>
      <c r="E184" s="53"/>
      <c r="F184" s="53"/>
      <c r="G184" s="53"/>
      <c r="H184" s="37"/>
      <c r="I184" s="37"/>
      <c r="J184" s="37"/>
      <c r="K184" s="37"/>
      <c r="L184" s="37"/>
      <c r="M184" s="37"/>
      <c r="N184" s="37"/>
      <c r="O184" s="319"/>
      <c r="P184" s="39" t="s">
        <v>2052</v>
      </c>
    </row>
    <row r="185" spans="1:16" s="499" customFormat="1" ht="26.4" customHeight="1" x14ac:dyDescent="0.3">
      <c r="A185" s="198" t="s">
        <v>3182</v>
      </c>
      <c r="B185" s="198"/>
      <c r="C185" s="198"/>
      <c r="D185" s="198"/>
      <c r="E185" s="198"/>
      <c r="F185" s="198"/>
      <c r="G185" s="198"/>
      <c r="H185" s="198"/>
      <c r="I185" s="198"/>
      <c r="J185" s="198"/>
      <c r="K185" s="198"/>
      <c r="L185" s="198"/>
      <c r="M185" s="198"/>
      <c r="N185" s="198"/>
      <c r="O185" s="198"/>
      <c r="P185" s="198"/>
    </row>
    <row r="186" spans="1:16" s="499" customFormat="1" ht="26.4" customHeight="1" x14ac:dyDescent="0.3">
      <c r="A186" s="18" t="s">
        <v>2058</v>
      </c>
      <c r="B186" s="16" t="s">
        <v>2059</v>
      </c>
      <c r="C186" s="16" t="s">
        <v>2060</v>
      </c>
      <c r="D186" s="18" t="s">
        <v>2061</v>
      </c>
      <c r="E186" s="53"/>
      <c r="F186" s="53"/>
      <c r="G186" s="53"/>
      <c r="H186" s="37"/>
      <c r="I186" s="37"/>
      <c r="J186" s="37"/>
      <c r="K186" s="37"/>
      <c r="L186" s="37"/>
      <c r="M186" s="37"/>
      <c r="N186" s="37"/>
      <c r="O186" s="319"/>
      <c r="P186" s="39" t="s">
        <v>1944</v>
      </c>
    </row>
    <row r="187" spans="1:16" s="499" customFormat="1" ht="26.4" customHeight="1" x14ac:dyDescent="0.3">
      <c r="A187" s="18" t="s">
        <v>2062</v>
      </c>
      <c r="B187" s="16" t="s">
        <v>2063</v>
      </c>
      <c r="C187" s="16"/>
      <c r="D187" s="18" t="s">
        <v>2064</v>
      </c>
      <c r="E187" s="53"/>
      <c r="F187" s="53"/>
      <c r="G187" s="53"/>
      <c r="H187" s="37"/>
      <c r="I187" s="37"/>
      <c r="J187" s="37"/>
      <c r="K187" s="37"/>
      <c r="L187" s="37"/>
      <c r="M187" s="37"/>
      <c r="N187" s="37"/>
      <c r="O187" s="319"/>
      <c r="P187" s="39" t="s">
        <v>1944</v>
      </c>
    </row>
    <row r="188" spans="1:16" s="499" customFormat="1" ht="26.4" customHeight="1" x14ac:dyDescent="0.3">
      <c r="A188" s="18" t="s">
        <v>2065</v>
      </c>
      <c r="B188" s="16" t="s">
        <v>2066</v>
      </c>
      <c r="C188" s="16"/>
      <c r="D188" s="18" t="s">
        <v>2067</v>
      </c>
      <c r="E188" s="53"/>
      <c r="F188" s="53"/>
      <c r="G188" s="53"/>
      <c r="H188" s="37"/>
      <c r="I188" s="37"/>
      <c r="J188" s="37"/>
      <c r="K188" s="37"/>
      <c r="L188" s="37"/>
      <c r="M188" s="37"/>
      <c r="N188" s="37"/>
      <c r="O188" s="319"/>
      <c r="P188" s="39" t="s">
        <v>2068</v>
      </c>
    </row>
    <row r="189" spans="1:16" s="499" customFormat="1" ht="26.4" customHeight="1" x14ac:dyDescent="0.3">
      <c r="A189" s="198" t="s">
        <v>3183</v>
      </c>
      <c r="B189" s="198"/>
      <c r="C189" s="198"/>
      <c r="D189" s="198"/>
      <c r="E189" s="198"/>
      <c r="F189" s="198"/>
      <c r="G189" s="198"/>
      <c r="H189" s="198"/>
      <c r="I189" s="198"/>
      <c r="J189" s="198"/>
      <c r="K189" s="198"/>
      <c r="L189" s="198"/>
      <c r="M189" s="198"/>
      <c r="N189" s="198"/>
      <c r="O189" s="198"/>
      <c r="P189" s="198"/>
    </row>
    <row r="190" spans="1:16" s="499" customFormat="1" ht="26.4" customHeight="1" x14ac:dyDescent="0.3">
      <c r="A190" s="18" t="s">
        <v>2069</v>
      </c>
      <c r="B190" s="16" t="s">
        <v>2070</v>
      </c>
      <c r="C190" s="16" t="s">
        <v>1920</v>
      </c>
      <c r="D190" s="18" t="s">
        <v>2071</v>
      </c>
      <c r="E190" s="53"/>
      <c r="F190" s="53"/>
      <c r="G190" s="53"/>
      <c r="H190" s="37"/>
      <c r="I190" s="37"/>
      <c r="J190" s="37"/>
      <c r="K190" s="37"/>
      <c r="L190" s="37"/>
      <c r="M190" s="37"/>
      <c r="N190" s="37"/>
      <c r="O190" s="319"/>
      <c r="P190" s="39" t="s">
        <v>2072</v>
      </c>
    </row>
    <row r="191" spans="1:16" s="499" customFormat="1" ht="26.4" customHeight="1" x14ac:dyDescent="0.3">
      <c r="A191" s="18" t="s">
        <v>2073</v>
      </c>
      <c r="B191" s="16" t="s">
        <v>2074</v>
      </c>
      <c r="C191" s="16" t="s">
        <v>1920</v>
      </c>
      <c r="D191" s="18" t="s">
        <v>2071</v>
      </c>
      <c r="E191" s="53"/>
      <c r="F191" s="53"/>
      <c r="G191" s="53"/>
      <c r="H191" s="37"/>
      <c r="I191" s="37"/>
      <c r="J191" s="37"/>
      <c r="K191" s="37"/>
      <c r="L191" s="37"/>
      <c r="M191" s="37"/>
      <c r="N191" s="37"/>
      <c r="O191" s="319"/>
      <c r="P191" s="39" t="s">
        <v>2072</v>
      </c>
    </row>
    <row r="192" spans="1:16" s="499" customFormat="1" ht="26.4" customHeight="1" x14ac:dyDescent="0.3">
      <c r="A192" s="18" t="s">
        <v>2075</v>
      </c>
      <c r="B192" s="16" t="s">
        <v>2076</v>
      </c>
      <c r="C192" s="16" t="s">
        <v>1920</v>
      </c>
      <c r="D192" s="18" t="s">
        <v>2077</v>
      </c>
      <c r="E192" s="53"/>
      <c r="F192" s="53"/>
      <c r="G192" s="53"/>
      <c r="H192" s="37"/>
      <c r="I192" s="37"/>
      <c r="J192" s="37"/>
      <c r="K192" s="37"/>
      <c r="L192" s="37"/>
      <c r="M192" s="37"/>
      <c r="N192" s="37"/>
      <c r="O192" s="319"/>
      <c r="P192" s="39" t="s">
        <v>2078</v>
      </c>
    </row>
    <row r="193" spans="1:16" s="499" customFormat="1" ht="26.4" customHeight="1" x14ac:dyDescent="0.3">
      <c r="A193" s="18" t="s">
        <v>2079</v>
      </c>
      <c r="B193" s="16" t="s">
        <v>2080</v>
      </c>
      <c r="C193" s="16"/>
      <c r="D193" s="18" t="s">
        <v>2081</v>
      </c>
      <c r="E193" s="53"/>
      <c r="F193" s="53"/>
      <c r="G193" s="53"/>
      <c r="H193" s="37"/>
      <c r="I193" s="37"/>
      <c r="J193" s="37"/>
      <c r="K193" s="37"/>
      <c r="L193" s="37"/>
      <c r="M193" s="37"/>
      <c r="N193" s="37"/>
      <c r="O193" s="319"/>
      <c r="P193" s="39" t="s">
        <v>647</v>
      </c>
    </row>
    <row r="194" spans="1:16" s="499" customFormat="1" ht="26.4" customHeight="1" x14ac:dyDescent="0.3">
      <c r="A194" s="198" t="s">
        <v>3184</v>
      </c>
      <c r="B194" s="198"/>
      <c r="C194" s="198"/>
      <c r="D194" s="198"/>
      <c r="E194" s="198"/>
      <c r="F194" s="198"/>
      <c r="G194" s="198"/>
      <c r="H194" s="198"/>
      <c r="I194" s="198"/>
      <c r="J194" s="198"/>
      <c r="K194" s="198"/>
      <c r="L194" s="198"/>
      <c r="M194" s="198"/>
      <c r="N194" s="198"/>
      <c r="O194" s="198"/>
      <c r="P194" s="198"/>
    </row>
    <row r="195" spans="1:16" s="499" customFormat="1" ht="26.4" customHeight="1" x14ac:dyDescent="0.3">
      <c r="A195" s="18" t="s">
        <v>2082</v>
      </c>
      <c r="B195" s="16" t="s">
        <v>2083</v>
      </c>
      <c r="C195" s="16"/>
      <c r="D195" s="18" t="s">
        <v>1985</v>
      </c>
      <c r="E195" s="310">
        <v>164662</v>
      </c>
      <c r="F195" s="310">
        <v>155914</v>
      </c>
      <c r="G195" s="310">
        <v>154766</v>
      </c>
      <c r="H195" s="310" t="s">
        <v>3169</v>
      </c>
      <c r="I195" s="310"/>
      <c r="J195" s="310"/>
      <c r="K195" s="310"/>
      <c r="L195" s="310"/>
      <c r="M195" s="310"/>
      <c r="N195" s="310"/>
      <c r="O195" s="319"/>
      <c r="P195" s="172" t="s">
        <v>2084</v>
      </c>
    </row>
    <row r="196" spans="1:16" s="499" customFormat="1" ht="26.4" customHeight="1" x14ac:dyDescent="0.3">
      <c r="A196" s="18" t="s">
        <v>2085</v>
      </c>
      <c r="B196" s="16" t="s">
        <v>2086</v>
      </c>
      <c r="C196" s="16"/>
      <c r="D196" s="18" t="s">
        <v>2087</v>
      </c>
      <c r="E196" s="53"/>
      <c r="F196" s="311">
        <v>68577.350999999995</v>
      </c>
      <c r="G196" s="311">
        <v>68422.585000000006</v>
      </c>
      <c r="H196" s="311" t="s">
        <v>3169</v>
      </c>
      <c r="I196" s="311"/>
      <c r="J196" s="311"/>
      <c r="K196" s="311"/>
      <c r="L196" s="311"/>
      <c r="M196" s="311"/>
      <c r="N196" s="311"/>
      <c r="O196" s="319"/>
      <c r="P196" s="172"/>
    </row>
    <row r="197" spans="1:16" s="499" customFormat="1" ht="26.4" customHeight="1" x14ac:dyDescent="0.3">
      <c r="A197" s="198" t="s">
        <v>3185</v>
      </c>
      <c r="B197" s="198"/>
      <c r="C197" s="198"/>
      <c r="D197" s="198"/>
      <c r="E197" s="198"/>
      <c r="F197" s="198"/>
      <c r="G197" s="198"/>
      <c r="H197" s="198"/>
      <c r="I197" s="198"/>
      <c r="J197" s="198"/>
      <c r="K197" s="198"/>
      <c r="L197" s="198"/>
      <c r="M197" s="198"/>
      <c r="N197" s="198"/>
      <c r="O197" s="198"/>
      <c r="P197" s="198"/>
    </row>
    <row r="198" spans="1:16" s="499" customFormat="1" ht="26.4" customHeight="1" x14ac:dyDescent="0.3">
      <c r="A198" s="18" t="s">
        <v>2088</v>
      </c>
      <c r="B198" s="16" t="s">
        <v>2089</v>
      </c>
      <c r="C198" s="16"/>
      <c r="D198" s="18" t="s">
        <v>2090</v>
      </c>
      <c r="E198" s="53"/>
      <c r="F198" s="53"/>
      <c r="G198" s="53"/>
      <c r="H198" s="37"/>
      <c r="I198" s="37"/>
      <c r="J198" s="37"/>
      <c r="K198" s="37"/>
      <c r="L198" s="37"/>
      <c r="M198" s="37"/>
      <c r="N198" s="37"/>
      <c r="O198" s="319"/>
      <c r="P198" s="39" t="s">
        <v>1616</v>
      </c>
    </row>
    <row r="199" spans="1:16" s="499" customFormat="1" ht="26.4" customHeight="1" x14ac:dyDescent="0.3">
      <c r="A199" s="18" t="s">
        <v>2091</v>
      </c>
      <c r="B199" s="16" t="s">
        <v>2092</v>
      </c>
      <c r="C199" s="16"/>
      <c r="D199" s="18" t="s">
        <v>332</v>
      </c>
      <c r="E199" s="53"/>
      <c r="F199" s="53"/>
      <c r="G199" s="53"/>
      <c r="H199" s="37"/>
      <c r="I199" s="37"/>
      <c r="J199" s="37"/>
      <c r="K199" s="37"/>
      <c r="L199" s="37"/>
      <c r="M199" s="37"/>
      <c r="N199" s="37"/>
      <c r="O199" s="319"/>
      <c r="P199" s="39" t="s">
        <v>2093</v>
      </c>
    </row>
    <row r="200" spans="1:16" s="499" customFormat="1" ht="26.4" customHeight="1" x14ac:dyDescent="0.3">
      <c r="A200" s="198" t="s">
        <v>3186</v>
      </c>
      <c r="B200" s="198"/>
      <c r="C200" s="198"/>
      <c r="D200" s="198"/>
      <c r="E200" s="198"/>
      <c r="F200" s="198"/>
      <c r="G200" s="198"/>
      <c r="H200" s="198"/>
      <c r="I200" s="198"/>
      <c r="J200" s="198"/>
      <c r="K200" s="198"/>
      <c r="L200" s="198"/>
      <c r="M200" s="198"/>
      <c r="N200" s="198"/>
      <c r="O200" s="198"/>
      <c r="P200" s="198"/>
    </row>
    <row r="201" spans="1:16" s="499" customFormat="1" ht="26.4" customHeight="1" x14ac:dyDescent="0.3">
      <c r="A201" s="18" t="s">
        <v>2094</v>
      </c>
      <c r="B201" s="16" t="s">
        <v>2095</v>
      </c>
      <c r="C201" s="16"/>
      <c r="D201" s="18" t="s">
        <v>2096</v>
      </c>
      <c r="E201" s="53"/>
      <c r="F201" s="53"/>
      <c r="G201" s="53"/>
      <c r="H201" s="37"/>
      <c r="I201" s="37"/>
      <c r="J201" s="37"/>
      <c r="K201" s="37"/>
      <c r="L201" s="37"/>
      <c r="M201" s="37"/>
      <c r="N201" s="37"/>
      <c r="O201" s="319"/>
      <c r="P201" s="39" t="s">
        <v>2097</v>
      </c>
    </row>
    <row r="202" spans="1:16" s="499" customFormat="1" ht="26.4" customHeight="1" x14ac:dyDescent="0.3">
      <c r="A202" s="18" t="s">
        <v>2098</v>
      </c>
      <c r="B202" s="16" t="s">
        <v>2099</v>
      </c>
      <c r="C202" s="16"/>
      <c r="D202" s="18" t="s">
        <v>2100</v>
      </c>
      <c r="E202" s="53"/>
      <c r="F202" s="53"/>
      <c r="G202" s="53"/>
      <c r="H202" s="37"/>
      <c r="I202" s="37"/>
      <c r="J202" s="37"/>
      <c r="K202" s="37"/>
      <c r="L202" s="37"/>
      <c r="M202" s="37"/>
      <c r="N202" s="37"/>
      <c r="O202" s="319"/>
      <c r="P202" s="39" t="s">
        <v>2097</v>
      </c>
    </row>
    <row r="203" spans="1:16" s="499" customFormat="1" ht="26.4" customHeight="1" x14ac:dyDescent="0.3">
      <c r="A203" s="198" t="s">
        <v>3187</v>
      </c>
      <c r="B203" s="198"/>
      <c r="C203" s="198"/>
      <c r="D203" s="198"/>
      <c r="E203" s="198"/>
      <c r="F203" s="198"/>
      <c r="G203" s="198"/>
      <c r="H203" s="198"/>
      <c r="I203" s="198"/>
      <c r="J203" s="198"/>
      <c r="K203" s="198"/>
      <c r="L203" s="198"/>
      <c r="M203" s="198"/>
      <c r="N203" s="198"/>
      <c r="O203" s="198"/>
      <c r="P203" s="198"/>
    </row>
    <row r="204" spans="1:16" s="499" customFormat="1" ht="26.4" customHeight="1" x14ac:dyDescent="0.3">
      <c r="A204" s="18" t="s">
        <v>2101</v>
      </c>
      <c r="B204" s="16" t="s">
        <v>2102</v>
      </c>
      <c r="C204" s="16"/>
      <c r="D204" s="18" t="s">
        <v>2103</v>
      </c>
      <c r="E204" s="53"/>
      <c r="F204" s="53"/>
      <c r="G204" s="53"/>
      <c r="H204" s="37"/>
      <c r="I204" s="37"/>
      <c r="J204" s="37"/>
      <c r="K204" s="37"/>
      <c r="L204" s="37"/>
      <c r="M204" s="37"/>
      <c r="N204" s="37"/>
      <c r="O204" s="319"/>
      <c r="P204" s="39" t="s">
        <v>1616</v>
      </c>
    </row>
    <row r="205" spans="1:16" s="499" customFormat="1" ht="26.4" customHeight="1" x14ac:dyDescent="0.3">
      <c r="A205" s="18" t="s">
        <v>2104</v>
      </c>
      <c r="B205" s="16" t="s">
        <v>2105</v>
      </c>
      <c r="C205" s="16"/>
      <c r="D205" s="18" t="s">
        <v>2106</v>
      </c>
      <c r="E205" s="53"/>
      <c r="F205" s="53"/>
      <c r="G205" s="53"/>
      <c r="H205" s="37"/>
      <c r="I205" s="37"/>
      <c r="J205" s="37"/>
      <c r="K205" s="37"/>
      <c r="L205" s="37"/>
      <c r="M205" s="37"/>
      <c r="N205" s="37"/>
      <c r="O205" s="319"/>
      <c r="P205" s="39" t="s">
        <v>1616</v>
      </c>
    </row>
    <row r="206" spans="1:16" s="499" customFormat="1" ht="26.4" customHeight="1" x14ac:dyDescent="0.3">
      <c r="A206" s="198" t="s">
        <v>3188</v>
      </c>
      <c r="B206" s="198"/>
      <c r="C206" s="198"/>
      <c r="D206" s="198"/>
      <c r="E206" s="198"/>
      <c r="F206" s="198"/>
      <c r="G206" s="198"/>
      <c r="H206" s="198"/>
      <c r="I206" s="198"/>
      <c r="J206" s="198"/>
      <c r="K206" s="198"/>
      <c r="L206" s="198"/>
      <c r="M206" s="198"/>
      <c r="N206" s="198"/>
      <c r="O206" s="198"/>
      <c r="P206" s="198"/>
    </row>
    <row r="207" spans="1:16" s="499" customFormat="1" ht="26.4" customHeight="1" x14ac:dyDescent="0.3">
      <c r="A207" s="18" t="s">
        <v>2107</v>
      </c>
      <c r="B207" s="16" t="s">
        <v>2108</v>
      </c>
      <c r="C207" s="16"/>
      <c r="D207" s="18" t="s">
        <v>2109</v>
      </c>
      <c r="E207" s="53"/>
      <c r="F207" s="53"/>
      <c r="G207" s="53"/>
      <c r="H207" s="37"/>
      <c r="I207" s="37"/>
      <c r="J207" s="37"/>
      <c r="K207" s="37"/>
      <c r="L207" s="37"/>
      <c r="M207" s="37"/>
      <c r="N207" s="37"/>
      <c r="O207" s="319"/>
      <c r="P207" s="39" t="s">
        <v>2110</v>
      </c>
    </row>
    <row r="208" spans="1:16" s="499" customFormat="1" ht="26.4" customHeight="1" x14ac:dyDescent="0.3">
      <c r="A208" s="18" t="s">
        <v>2111</v>
      </c>
      <c r="B208" s="16" t="s">
        <v>2112</v>
      </c>
      <c r="C208" s="16"/>
      <c r="D208" s="18" t="s">
        <v>2113</v>
      </c>
      <c r="E208" s="53"/>
      <c r="F208" s="53"/>
      <c r="G208" s="53"/>
      <c r="H208" s="37"/>
      <c r="I208" s="37"/>
      <c r="J208" s="37"/>
      <c r="K208" s="37"/>
      <c r="L208" s="37"/>
      <c r="M208" s="37"/>
      <c r="N208" s="37"/>
      <c r="O208" s="319"/>
      <c r="P208" s="39" t="s">
        <v>2110</v>
      </c>
    </row>
    <row r="209" spans="1:16" s="499" customFormat="1" ht="26.4" customHeight="1" x14ac:dyDescent="0.3">
      <c r="A209" s="18" t="s">
        <v>2114</v>
      </c>
      <c r="B209" s="31" t="s">
        <v>2115</v>
      </c>
      <c r="C209" s="31"/>
      <c r="D209" s="18" t="s">
        <v>2116</v>
      </c>
      <c r="E209" s="53"/>
      <c r="F209" s="53"/>
      <c r="G209" s="53"/>
      <c r="H209" s="37"/>
      <c r="I209" s="37"/>
      <c r="J209" s="37"/>
      <c r="K209" s="37"/>
      <c r="L209" s="37"/>
      <c r="M209" s="37"/>
      <c r="N209" s="37"/>
      <c r="O209" s="319"/>
      <c r="P209" s="59" t="s">
        <v>2117</v>
      </c>
    </row>
    <row r="210" spans="1:16" s="499" customFormat="1" ht="26.4" customHeight="1" x14ac:dyDescent="0.3">
      <c r="A210" s="198" t="s">
        <v>2118</v>
      </c>
      <c r="B210" s="198"/>
      <c r="C210" s="198"/>
      <c r="D210" s="198"/>
      <c r="E210" s="198"/>
      <c r="F210" s="198"/>
      <c r="G210" s="198"/>
      <c r="H210" s="198"/>
      <c r="I210" s="198"/>
      <c r="J210" s="198"/>
      <c r="K210" s="198"/>
      <c r="L210" s="198"/>
      <c r="M210" s="198"/>
      <c r="N210" s="198"/>
      <c r="O210" s="198"/>
      <c r="P210" s="198"/>
    </row>
    <row r="211" spans="1:16" s="499" customFormat="1" ht="26.4" customHeight="1" x14ac:dyDescent="0.3">
      <c r="A211" s="18" t="s">
        <v>2119</v>
      </c>
      <c r="B211" s="124" t="s">
        <v>2120</v>
      </c>
      <c r="C211" s="124"/>
      <c r="D211" s="18" t="s">
        <v>332</v>
      </c>
      <c r="E211" s="53"/>
      <c r="F211" s="53"/>
      <c r="G211" s="53"/>
      <c r="H211" s="37"/>
      <c r="I211" s="37"/>
      <c r="J211" s="37"/>
      <c r="K211" s="37"/>
      <c r="L211" s="37"/>
      <c r="M211" s="37"/>
      <c r="N211" s="37"/>
      <c r="O211" s="319"/>
      <c r="P211" s="39" t="s">
        <v>2117</v>
      </c>
    </row>
    <row r="212" spans="1:16" s="499" customFormat="1" ht="26.4" customHeight="1" x14ac:dyDescent="0.3">
      <c r="A212" s="18" t="s">
        <v>2121</v>
      </c>
      <c r="B212" s="124" t="s">
        <v>2122</v>
      </c>
      <c r="C212" s="124"/>
      <c r="D212" s="18" t="s">
        <v>2123</v>
      </c>
      <c r="E212" s="53"/>
      <c r="F212" s="53"/>
      <c r="G212" s="53"/>
      <c r="H212" s="37"/>
      <c r="I212" s="37"/>
      <c r="J212" s="37"/>
      <c r="K212" s="37"/>
      <c r="L212" s="37"/>
      <c r="M212" s="37"/>
      <c r="N212" s="37"/>
      <c r="O212" s="319"/>
      <c r="P212" s="39" t="s">
        <v>2124</v>
      </c>
    </row>
    <row r="213" spans="1:16" s="499" customFormat="1" ht="26.4" customHeight="1" x14ac:dyDescent="0.3">
      <c r="A213" s="197" t="s">
        <v>2125</v>
      </c>
      <c r="B213" s="230" t="s">
        <v>2126</v>
      </c>
      <c r="C213" s="230"/>
      <c r="D213" s="18" t="s">
        <v>2127</v>
      </c>
      <c r="E213" s="84">
        <v>77</v>
      </c>
      <c r="F213" s="84">
        <v>80</v>
      </c>
      <c r="G213" s="84">
        <v>91</v>
      </c>
      <c r="H213" s="84">
        <v>92</v>
      </c>
      <c r="I213" s="84"/>
      <c r="J213" s="84"/>
      <c r="K213" s="84"/>
      <c r="L213" s="84"/>
      <c r="M213" s="84"/>
      <c r="N213" s="84"/>
      <c r="O213" s="319"/>
      <c r="P213" s="172" t="s">
        <v>2128</v>
      </c>
    </row>
    <row r="214" spans="1:16" s="499" customFormat="1" ht="26.4" customHeight="1" x14ac:dyDescent="0.3">
      <c r="A214" s="197"/>
      <c r="B214" s="230"/>
      <c r="C214" s="230"/>
      <c r="D214" s="125">
        <v>449.98</v>
      </c>
      <c r="E214" s="55">
        <v>425.79</v>
      </c>
      <c r="F214" s="55">
        <v>332.71</v>
      </c>
      <c r="G214" s="55">
        <v>365.79</v>
      </c>
      <c r="H214" s="55">
        <v>351.13</v>
      </c>
      <c r="I214" s="55"/>
      <c r="J214" s="55"/>
      <c r="K214" s="55"/>
      <c r="L214" s="55"/>
      <c r="M214" s="55"/>
      <c r="N214" s="55"/>
      <c r="O214" s="319"/>
      <c r="P214" s="172"/>
    </row>
    <row r="215" spans="1:16" s="499" customFormat="1" ht="26.4" customHeight="1" x14ac:dyDescent="0.3">
      <c r="A215" s="18" t="s">
        <v>2129</v>
      </c>
      <c r="B215" s="124" t="s">
        <v>2130</v>
      </c>
      <c r="C215" s="124"/>
      <c r="D215" s="18" t="s">
        <v>332</v>
      </c>
      <c r="E215" s="53"/>
      <c r="F215" s="53"/>
      <c r="G215" s="53"/>
      <c r="H215" s="37"/>
      <c r="I215" s="37"/>
      <c r="J215" s="37"/>
      <c r="K215" s="37"/>
      <c r="L215" s="37"/>
      <c r="M215" s="37"/>
      <c r="N215" s="37"/>
      <c r="O215" s="319"/>
      <c r="P215" s="39" t="s">
        <v>2131</v>
      </c>
    </row>
    <row r="216" spans="1:16" s="500" customFormat="1" ht="26.4" customHeight="1" x14ac:dyDescent="0.3">
      <c r="A216" s="228" t="s">
        <v>2132</v>
      </c>
      <c r="B216" s="228"/>
      <c r="C216" s="228"/>
      <c r="D216" s="228"/>
      <c r="E216" s="228"/>
      <c r="F216" s="228"/>
      <c r="G216" s="228"/>
      <c r="H216" s="228"/>
      <c r="I216" s="228"/>
      <c r="J216" s="228"/>
      <c r="K216" s="228"/>
      <c r="L216" s="228"/>
      <c r="M216" s="228"/>
      <c r="N216" s="228"/>
      <c r="O216" s="228"/>
      <c r="P216" s="228"/>
    </row>
    <row r="217" spans="1:16" s="499" customFormat="1" ht="26.4" customHeight="1" x14ac:dyDescent="0.3">
      <c r="A217" s="198" t="s">
        <v>2133</v>
      </c>
      <c r="B217" s="198"/>
      <c r="C217" s="198"/>
      <c r="D217" s="198"/>
      <c r="E217" s="198"/>
      <c r="F217" s="198"/>
      <c r="G217" s="198"/>
      <c r="H217" s="198"/>
      <c r="I217" s="198"/>
      <c r="J217" s="198"/>
      <c r="K217" s="198"/>
      <c r="L217" s="198"/>
      <c r="M217" s="198"/>
      <c r="N217" s="198"/>
      <c r="O217" s="198"/>
      <c r="P217" s="198"/>
    </row>
    <row r="218" spans="1:16" s="499" customFormat="1" ht="26.4" customHeight="1" x14ac:dyDescent="0.3">
      <c r="A218" s="18" t="s">
        <v>2134</v>
      </c>
      <c r="B218" s="16" t="s">
        <v>2135</v>
      </c>
      <c r="C218" s="16" t="s">
        <v>1677</v>
      </c>
      <c r="D218" s="18" t="s">
        <v>2136</v>
      </c>
      <c r="E218" s="53"/>
      <c r="F218" s="53"/>
      <c r="G218" s="53">
        <v>26</v>
      </c>
      <c r="H218" s="37"/>
      <c r="I218" s="37"/>
      <c r="J218" s="37"/>
      <c r="K218" s="37"/>
      <c r="L218" s="37"/>
      <c r="M218" s="37"/>
      <c r="N218" s="37"/>
      <c r="O218" s="319"/>
      <c r="P218" s="39" t="s">
        <v>2137</v>
      </c>
    </row>
    <row r="219" spans="1:16" s="499" customFormat="1" ht="26.4" customHeight="1" x14ac:dyDescent="0.3">
      <c r="A219" s="18" t="s">
        <v>2138</v>
      </c>
      <c r="B219" s="16" t="s">
        <v>2139</v>
      </c>
      <c r="C219" s="16" t="s">
        <v>1677</v>
      </c>
      <c r="D219" s="18">
        <v>842</v>
      </c>
      <c r="E219" s="84">
        <v>1091</v>
      </c>
      <c r="F219" s="84">
        <v>1124</v>
      </c>
      <c r="G219" s="84">
        <v>1306</v>
      </c>
      <c r="H219" s="82">
        <v>1344</v>
      </c>
      <c r="I219" s="312">
        <v>1561</v>
      </c>
      <c r="J219" s="312">
        <v>1601</v>
      </c>
      <c r="K219" s="313"/>
      <c r="L219" s="313"/>
      <c r="M219" s="313"/>
      <c r="N219" s="313"/>
      <c r="O219" s="327"/>
      <c r="P219" s="39" t="s">
        <v>3280</v>
      </c>
    </row>
    <row r="220" spans="1:16" s="499" customFormat="1" ht="26.4" customHeight="1" x14ac:dyDescent="0.3">
      <c r="A220" s="198" t="s">
        <v>3189</v>
      </c>
      <c r="B220" s="198"/>
      <c r="C220" s="198"/>
      <c r="D220" s="198"/>
      <c r="E220" s="198"/>
      <c r="F220" s="198"/>
      <c r="G220" s="198"/>
      <c r="H220" s="198"/>
      <c r="I220" s="198"/>
      <c r="J220" s="198"/>
      <c r="K220" s="198"/>
      <c r="L220" s="198"/>
      <c r="M220" s="198"/>
      <c r="N220" s="198"/>
      <c r="O220" s="198"/>
      <c r="P220" s="198"/>
    </row>
    <row r="221" spans="1:16" s="499" customFormat="1" ht="26.4" customHeight="1" x14ac:dyDescent="0.3">
      <c r="A221" s="18" t="s">
        <v>2140</v>
      </c>
      <c r="B221" s="16" t="s">
        <v>4140</v>
      </c>
      <c r="C221" s="16" t="s">
        <v>1180</v>
      </c>
      <c r="D221" s="18" t="s">
        <v>2141</v>
      </c>
      <c r="E221" s="53"/>
      <c r="F221" s="53"/>
      <c r="G221" s="53"/>
      <c r="H221" s="37"/>
      <c r="I221" s="37"/>
      <c r="J221" s="37"/>
      <c r="K221" s="37"/>
      <c r="L221" s="37"/>
      <c r="M221" s="37"/>
      <c r="N221" s="37"/>
      <c r="O221" s="319"/>
      <c r="P221" s="39" t="s">
        <v>2142</v>
      </c>
    </row>
    <row r="222" spans="1:16" s="499" customFormat="1" ht="26.4" customHeight="1" x14ac:dyDescent="0.3">
      <c r="A222" s="18" t="s">
        <v>2143</v>
      </c>
      <c r="B222" s="16" t="s">
        <v>4141</v>
      </c>
      <c r="C222" s="16" t="s">
        <v>1180</v>
      </c>
      <c r="D222" s="18" t="s">
        <v>2144</v>
      </c>
      <c r="E222" s="37">
        <v>1846</v>
      </c>
      <c r="F222" s="37">
        <v>1.8460000000000001</v>
      </c>
      <c r="G222" s="37" t="s">
        <v>3229</v>
      </c>
      <c r="H222" s="37" t="s">
        <v>3229</v>
      </c>
      <c r="I222" s="37" t="s">
        <v>3229</v>
      </c>
      <c r="J222" s="37" t="s">
        <v>3229</v>
      </c>
      <c r="K222" s="37"/>
      <c r="L222" s="37"/>
      <c r="M222" s="37"/>
      <c r="N222" s="37"/>
      <c r="O222" s="319"/>
      <c r="P222" s="39" t="s">
        <v>3279</v>
      </c>
    </row>
    <row r="223" spans="1:16" s="499" customFormat="1" ht="26.4" customHeight="1" x14ac:dyDescent="0.3">
      <c r="A223" s="18" t="s">
        <v>2147</v>
      </c>
      <c r="B223" s="16" t="s">
        <v>4142</v>
      </c>
      <c r="C223" s="16" t="s">
        <v>1180</v>
      </c>
      <c r="D223" s="18" t="s">
        <v>2148</v>
      </c>
      <c r="E223" s="53" t="s">
        <v>2145</v>
      </c>
      <c r="F223" s="53" t="s">
        <v>2145</v>
      </c>
      <c r="G223" s="53" t="s">
        <v>2145</v>
      </c>
      <c r="H223" s="37" t="s">
        <v>2145</v>
      </c>
      <c r="I223" s="37"/>
      <c r="J223" s="37"/>
      <c r="K223" s="37"/>
      <c r="L223" s="37"/>
      <c r="M223" s="37"/>
      <c r="N223" s="37"/>
      <c r="O223" s="319"/>
      <c r="P223" s="39" t="s">
        <v>2146</v>
      </c>
    </row>
    <row r="224" spans="1:16" s="499" customFormat="1" ht="26.4" customHeight="1" x14ac:dyDescent="0.3">
      <c r="A224" s="198" t="s">
        <v>3190</v>
      </c>
      <c r="B224" s="198"/>
      <c r="C224" s="198"/>
      <c r="D224" s="198"/>
      <c r="E224" s="198"/>
      <c r="F224" s="198"/>
      <c r="G224" s="198"/>
      <c r="H224" s="198"/>
      <c r="I224" s="198"/>
      <c r="J224" s="198"/>
      <c r="K224" s="198"/>
      <c r="L224" s="198"/>
      <c r="M224" s="198"/>
      <c r="N224" s="198"/>
      <c r="O224" s="198"/>
      <c r="P224" s="198"/>
    </row>
    <row r="225" spans="1:16" s="499" customFormat="1" ht="26.4" customHeight="1" x14ac:dyDescent="0.3">
      <c r="A225" s="201" t="s">
        <v>2149</v>
      </c>
      <c r="B225" s="197" t="s">
        <v>2150</v>
      </c>
      <c r="C225" s="207"/>
      <c r="D225" s="16" t="s">
        <v>2151</v>
      </c>
      <c r="E225" s="314">
        <v>0.47199999999999998</v>
      </c>
      <c r="F225" s="314">
        <v>0.48099999999999998</v>
      </c>
      <c r="G225" s="314">
        <v>0.52300000000000002</v>
      </c>
      <c r="H225" s="41">
        <v>0.53500000000000003</v>
      </c>
      <c r="I225" s="41">
        <v>0.53700000000000003</v>
      </c>
      <c r="J225" s="41"/>
      <c r="K225" s="41"/>
      <c r="L225" s="41"/>
      <c r="M225" s="41"/>
      <c r="N225" s="41"/>
      <c r="O225" s="314"/>
      <c r="P225" s="172" t="s">
        <v>3466</v>
      </c>
    </row>
    <row r="226" spans="1:16" s="499" customFormat="1" ht="26.4" customHeight="1" x14ac:dyDescent="0.3">
      <c r="A226" s="201"/>
      <c r="B226" s="197"/>
      <c r="C226" s="207"/>
      <c r="D226" s="17" t="s">
        <v>2152</v>
      </c>
      <c r="E226" s="314">
        <v>0.314</v>
      </c>
      <c r="F226" s="314">
        <v>0.33100000000000002</v>
      </c>
      <c r="G226" s="314">
        <v>0.36299999999999999</v>
      </c>
      <c r="H226" s="41">
        <v>0.39</v>
      </c>
      <c r="I226" s="41">
        <v>0.38600000000000001</v>
      </c>
      <c r="J226" s="41" t="s">
        <v>3412</v>
      </c>
      <c r="K226" s="41">
        <v>0.41899999999999998</v>
      </c>
      <c r="L226" s="41">
        <v>0.40300000000000002</v>
      </c>
      <c r="M226" s="41">
        <v>0.40400000000000003</v>
      </c>
      <c r="N226" s="41"/>
      <c r="O226" s="314"/>
      <c r="P226" s="172"/>
    </row>
    <row r="227" spans="1:16" s="499" customFormat="1" ht="26.4" customHeight="1" x14ac:dyDescent="0.3">
      <c r="A227" s="201"/>
      <c r="B227" s="197"/>
      <c r="C227" s="207"/>
      <c r="D227" s="17" t="s">
        <v>2153</v>
      </c>
      <c r="E227" s="314">
        <v>0.158</v>
      </c>
      <c r="F227" s="314">
        <v>0.15</v>
      </c>
      <c r="G227" s="314">
        <v>0.16</v>
      </c>
      <c r="H227" s="41">
        <v>0.14599999999999999</v>
      </c>
      <c r="I227" s="41">
        <v>0.15</v>
      </c>
      <c r="J227" s="41" t="s">
        <v>3412</v>
      </c>
      <c r="K227" s="41">
        <v>0.189</v>
      </c>
      <c r="L227" s="41">
        <v>0.18</v>
      </c>
      <c r="M227" s="41">
        <v>0.19700000000000001</v>
      </c>
      <c r="N227" s="41"/>
      <c r="O227" s="314"/>
      <c r="P227" s="172"/>
    </row>
    <row r="228" spans="1:16" s="499" customFormat="1" ht="26.4" customHeight="1" x14ac:dyDescent="0.3">
      <c r="A228" s="201"/>
      <c r="B228" s="197"/>
      <c r="C228" s="207"/>
      <c r="D228" s="18" t="s">
        <v>2154</v>
      </c>
      <c r="E228" s="314">
        <v>0.60899999999999999</v>
      </c>
      <c r="F228" s="314">
        <v>0.61299999999999999</v>
      </c>
      <c r="G228" s="314">
        <v>0.65</v>
      </c>
      <c r="H228" s="41">
        <v>0.66400000000000003</v>
      </c>
      <c r="I228" s="41">
        <v>0.66300000000000003</v>
      </c>
      <c r="J228" s="41" t="s">
        <v>3412</v>
      </c>
      <c r="K228" s="41" t="s">
        <v>3412</v>
      </c>
      <c r="L228" s="41" t="s">
        <v>3412</v>
      </c>
      <c r="M228" s="41"/>
      <c r="N228" s="41"/>
      <c r="O228" s="319"/>
      <c r="P228" s="172"/>
    </row>
    <row r="229" spans="1:16" s="499" customFormat="1" ht="26.4" customHeight="1" x14ac:dyDescent="0.3">
      <c r="A229" s="201"/>
      <c r="B229" s="197"/>
      <c r="C229" s="207"/>
      <c r="D229" s="18" t="s">
        <v>2155</v>
      </c>
      <c r="E229" s="314">
        <v>4.2999999999999997E-2</v>
      </c>
      <c r="F229" s="314">
        <v>4.9000000000000002E-2</v>
      </c>
      <c r="G229" s="314">
        <v>7.3999999999999996E-2</v>
      </c>
      <c r="H229" s="41">
        <v>9.2999999999999999E-2</v>
      </c>
      <c r="I229" s="41">
        <v>9.1999999999999998E-2</v>
      </c>
      <c r="J229" s="41" t="s">
        <v>3412</v>
      </c>
      <c r="K229" s="41" t="s">
        <v>3412</v>
      </c>
      <c r="L229" s="41" t="s">
        <v>3412</v>
      </c>
      <c r="M229" s="41"/>
      <c r="N229" s="41"/>
      <c r="O229" s="319"/>
      <c r="P229" s="172"/>
    </row>
    <row r="230" spans="1:16" s="499" customFormat="1" ht="26.4" customHeight="1" x14ac:dyDescent="0.3">
      <c r="A230" s="197" t="s">
        <v>2156</v>
      </c>
      <c r="B230" s="197" t="s">
        <v>2157</v>
      </c>
      <c r="C230" s="197" t="s">
        <v>2158</v>
      </c>
      <c r="D230" s="16" t="s">
        <v>4143</v>
      </c>
      <c r="E230" s="324">
        <v>0.71199999999999997</v>
      </c>
      <c r="F230" s="324">
        <v>0.72199999999999998</v>
      </c>
      <c r="G230" s="324">
        <v>0.74399999999999999</v>
      </c>
      <c r="H230" s="41">
        <v>0.753</v>
      </c>
      <c r="I230" s="41"/>
      <c r="J230" s="41"/>
      <c r="K230" s="41"/>
      <c r="L230" s="41"/>
      <c r="M230" s="41"/>
      <c r="N230" s="41"/>
      <c r="O230" s="319"/>
      <c r="P230" s="172" t="s">
        <v>3157</v>
      </c>
    </row>
    <row r="231" spans="1:16" s="499" customFormat="1" ht="26.4" customHeight="1" x14ac:dyDescent="0.3">
      <c r="A231" s="197"/>
      <c r="B231" s="197"/>
      <c r="C231" s="197"/>
      <c r="D231" s="16" t="s">
        <v>2159</v>
      </c>
      <c r="E231" s="324">
        <v>0.89200000000000002</v>
      </c>
      <c r="F231" s="324">
        <v>0.89400000000000002</v>
      </c>
      <c r="G231" s="324">
        <v>0.90700000000000003</v>
      </c>
      <c r="H231" s="41">
        <v>0.90700000000000003</v>
      </c>
      <c r="I231" s="41"/>
      <c r="J231" s="41"/>
      <c r="K231" s="41"/>
      <c r="L231" s="41"/>
      <c r="M231" s="41"/>
      <c r="N231" s="41"/>
      <c r="O231" s="319"/>
      <c r="P231" s="172"/>
    </row>
    <row r="232" spans="1:16" s="499" customFormat="1" ht="26.4" customHeight="1" x14ac:dyDescent="0.3">
      <c r="A232" s="197"/>
      <c r="B232" s="197"/>
      <c r="C232" s="197"/>
      <c r="D232" s="16" t="s">
        <v>2160</v>
      </c>
      <c r="E232" s="324">
        <v>0.83199999999999996</v>
      </c>
      <c r="F232" s="324">
        <v>0.84099999999999997</v>
      </c>
      <c r="G232" s="324">
        <v>0.85299999999999998</v>
      </c>
      <c r="H232" s="41">
        <v>0.85499999999999998</v>
      </c>
      <c r="I232" s="41"/>
      <c r="J232" s="41"/>
      <c r="K232" s="41"/>
      <c r="L232" s="41"/>
      <c r="M232" s="41"/>
      <c r="N232" s="41"/>
      <c r="O232" s="319"/>
      <c r="P232" s="172"/>
    </row>
    <row r="233" spans="1:16" s="499" customFormat="1" ht="26.4" customHeight="1" x14ac:dyDescent="0.3">
      <c r="A233" s="197"/>
      <c r="B233" s="197"/>
      <c r="C233" s="197"/>
      <c r="D233" s="17" t="s">
        <v>2161</v>
      </c>
      <c r="E233" s="324">
        <v>0.88900000000000001</v>
      </c>
      <c r="F233" s="324">
        <v>0.88400000000000001</v>
      </c>
      <c r="G233" s="324">
        <v>0.89100000000000001</v>
      </c>
      <c r="H233" s="41">
        <v>0.88900000000000001</v>
      </c>
      <c r="I233" s="41"/>
      <c r="J233" s="41"/>
      <c r="K233" s="41"/>
      <c r="L233" s="41"/>
      <c r="M233" s="41"/>
      <c r="N233" s="41"/>
      <c r="O233" s="319"/>
      <c r="P233" s="172"/>
    </row>
    <row r="234" spans="1:16" s="499" customFormat="1" ht="26.4" customHeight="1" x14ac:dyDescent="0.3">
      <c r="A234" s="197"/>
      <c r="B234" s="197"/>
      <c r="C234" s="197"/>
      <c r="D234" s="17" t="s">
        <v>2162</v>
      </c>
      <c r="E234" s="324">
        <v>0.66600000000000004</v>
      </c>
      <c r="F234" s="324">
        <v>0.69299999999999995</v>
      </c>
      <c r="G234" s="324">
        <v>0.71699999999999997</v>
      </c>
      <c r="H234" s="41">
        <v>0.72799999999999998</v>
      </c>
      <c r="I234" s="41"/>
      <c r="J234" s="41"/>
      <c r="K234" s="41"/>
      <c r="L234" s="41"/>
      <c r="M234" s="41"/>
      <c r="N234" s="41"/>
      <c r="O234" s="319"/>
      <c r="P234" s="172"/>
    </row>
    <row r="235" spans="1:16" s="499" customFormat="1" ht="26.4" customHeight="1" x14ac:dyDescent="0.3">
      <c r="A235" s="197"/>
      <c r="B235" s="197"/>
      <c r="C235" s="197"/>
      <c r="D235" s="16" t="s">
        <v>2163</v>
      </c>
      <c r="E235" s="324">
        <v>1.4999999999999999E-2</v>
      </c>
      <c r="F235" s="324">
        <v>1.2999999999999999E-2</v>
      </c>
      <c r="G235" s="324">
        <v>1.2999999999999999E-2</v>
      </c>
      <c r="H235" s="41">
        <v>1.2E-2</v>
      </c>
      <c r="I235" s="41"/>
      <c r="J235" s="41"/>
      <c r="K235" s="41"/>
      <c r="L235" s="41"/>
      <c r="M235" s="41"/>
      <c r="N235" s="41"/>
      <c r="O235" s="319"/>
      <c r="P235" s="172"/>
    </row>
    <row r="236" spans="1:16" s="499" customFormat="1" ht="26.4" customHeight="1" x14ac:dyDescent="0.3">
      <c r="A236" s="197"/>
      <c r="B236" s="197"/>
      <c r="C236" s="197"/>
      <c r="D236" s="17" t="s">
        <v>2164</v>
      </c>
      <c r="E236" s="324">
        <v>1.4E-2</v>
      </c>
      <c r="F236" s="324">
        <v>1.2E-2</v>
      </c>
      <c r="G236" s="324">
        <v>1.0999999999999999E-2</v>
      </c>
      <c r="H236" s="41">
        <v>0.01</v>
      </c>
      <c r="I236" s="41"/>
      <c r="J236" s="41"/>
      <c r="K236" s="41"/>
      <c r="L236" s="41"/>
      <c r="M236" s="41"/>
      <c r="N236" s="41"/>
      <c r="O236" s="319"/>
      <c r="P236" s="172"/>
    </row>
    <row r="237" spans="1:16" s="499" customFormat="1" ht="26.4" customHeight="1" x14ac:dyDescent="0.3">
      <c r="A237" s="197"/>
      <c r="B237" s="197"/>
      <c r="C237" s="197"/>
      <c r="D237" s="17" t="s">
        <v>2165</v>
      </c>
      <c r="E237" s="324">
        <v>1.7000000000000001E-2</v>
      </c>
      <c r="F237" s="324">
        <v>1.6E-2</v>
      </c>
      <c r="G237" s="324">
        <v>1.7999999999999999E-2</v>
      </c>
      <c r="H237" s="41">
        <v>1.7999999999999999E-2</v>
      </c>
      <c r="I237" s="41"/>
      <c r="J237" s="41"/>
      <c r="K237" s="41"/>
      <c r="L237" s="41"/>
      <c r="M237" s="41"/>
      <c r="N237" s="41"/>
      <c r="O237" s="319"/>
      <c r="P237" s="172"/>
    </row>
    <row r="238" spans="1:16" s="499" customFormat="1" ht="26.4" customHeight="1" x14ac:dyDescent="0.3">
      <c r="A238" s="197"/>
      <c r="B238" s="197"/>
      <c r="C238" s="197"/>
      <c r="D238" s="17" t="s">
        <v>2166</v>
      </c>
      <c r="E238" s="324">
        <v>1.2999999999999999E-2</v>
      </c>
      <c r="F238" s="324">
        <v>1.2999999999999999E-2</v>
      </c>
      <c r="G238" s="324">
        <v>1.2E-2</v>
      </c>
      <c r="H238" s="41">
        <v>1.2E-2</v>
      </c>
      <c r="I238" s="41"/>
      <c r="J238" s="41"/>
      <c r="K238" s="41"/>
      <c r="L238" s="41"/>
      <c r="M238" s="41"/>
      <c r="N238" s="41"/>
      <c r="O238" s="319"/>
      <c r="P238" s="172"/>
    </row>
    <row r="239" spans="1:16" s="499" customFormat="1" ht="26.4" customHeight="1" x14ac:dyDescent="0.3">
      <c r="A239" s="197"/>
      <c r="B239" s="197"/>
      <c r="C239" s="197"/>
      <c r="D239" s="17" t="s">
        <v>2167</v>
      </c>
      <c r="E239" s="324">
        <v>1.9E-2</v>
      </c>
      <c r="F239" s="324">
        <v>0.02</v>
      </c>
      <c r="G239" s="324">
        <v>1.2999999999999999E-2</v>
      </c>
      <c r="H239" s="41">
        <v>1.2999999999999999E-2</v>
      </c>
      <c r="I239" s="41"/>
      <c r="J239" s="41"/>
      <c r="K239" s="41"/>
      <c r="L239" s="41"/>
      <c r="M239" s="41"/>
      <c r="N239" s="41"/>
      <c r="O239" s="319"/>
      <c r="P239" s="172"/>
    </row>
    <row r="240" spans="1:16" s="499" customFormat="1" ht="26.4" customHeight="1" x14ac:dyDescent="0.3">
      <c r="A240" s="197"/>
      <c r="B240" s="197"/>
      <c r="C240" s="197"/>
      <c r="D240" s="17" t="s">
        <v>2168</v>
      </c>
      <c r="E240" s="324">
        <v>1.4999999999999999E-2</v>
      </c>
      <c r="F240" s="324">
        <v>1.2999999999999999E-2</v>
      </c>
      <c r="G240" s="324">
        <v>0.01</v>
      </c>
      <c r="H240" s="41">
        <v>7.0000000000000001E-3</v>
      </c>
      <c r="I240" s="41"/>
      <c r="J240" s="41"/>
      <c r="K240" s="41"/>
      <c r="L240" s="41"/>
      <c r="M240" s="41"/>
      <c r="N240" s="41"/>
      <c r="O240" s="319"/>
      <c r="P240" s="172"/>
    </row>
    <row r="241" spans="1:16" s="499" customFormat="1" ht="26.4" customHeight="1" x14ac:dyDescent="0.3">
      <c r="A241" s="197"/>
      <c r="B241" s="197"/>
      <c r="C241" s="197"/>
      <c r="D241" s="17" t="s">
        <v>2169</v>
      </c>
      <c r="E241" s="324">
        <v>1.9E-2</v>
      </c>
      <c r="F241" s="324">
        <v>0.02</v>
      </c>
      <c r="G241" s="324">
        <v>1.9E-2</v>
      </c>
      <c r="H241" s="41">
        <v>1.7000000000000001E-2</v>
      </c>
      <c r="I241" s="41"/>
      <c r="J241" s="41"/>
      <c r="K241" s="41"/>
      <c r="L241" s="41"/>
      <c r="M241" s="41"/>
      <c r="N241" s="41"/>
      <c r="O241" s="319"/>
      <c r="P241" s="172"/>
    </row>
    <row r="242" spans="1:16" s="499" customFormat="1" ht="26.4" customHeight="1" x14ac:dyDescent="0.3">
      <c r="A242" s="197"/>
      <c r="B242" s="197"/>
      <c r="C242" s="197"/>
      <c r="D242" s="17" t="s">
        <v>2170</v>
      </c>
      <c r="E242" s="324">
        <v>0.01</v>
      </c>
      <c r="F242" s="324">
        <v>1.0999999999999999E-2</v>
      </c>
      <c r="G242" s="324">
        <v>8.9999999999999993E-3</v>
      </c>
      <c r="H242" s="41">
        <v>0.01</v>
      </c>
      <c r="I242" s="41"/>
      <c r="J242" s="41"/>
      <c r="K242" s="41"/>
      <c r="L242" s="41"/>
      <c r="M242" s="41"/>
      <c r="N242" s="41"/>
      <c r="O242" s="319"/>
      <c r="P242" s="172"/>
    </row>
    <row r="243" spans="1:16" s="499" customFormat="1" ht="26.4" customHeight="1" x14ac:dyDescent="0.3">
      <c r="A243" s="197"/>
      <c r="B243" s="197"/>
      <c r="C243" s="197"/>
      <c r="D243" s="17" t="s">
        <v>2171</v>
      </c>
      <c r="E243" s="324">
        <v>5.0999999999999997E-2</v>
      </c>
      <c r="F243" s="324">
        <v>4.9000000000000002E-2</v>
      </c>
      <c r="G243" s="324">
        <v>5.2999999999999999E-2</v>
      </c>
      <c r="H243" s="41">
        <v>4.2000000000000003E-2</v>
      </c>
      <c r="I243" s="41"/>
      <c r="J243" s="41"/>
      <c r="K243" s="41"/>
      <c r="L243" s="41"/>
      <c r="M243" s="41"/>
      <c r="N243" s="41"/>
      <c r="O243" s="319"/>
      <c r="P243" s="172"/>
    </row>
    <row r="244" spans="1:16" s="499" customFormat="1" ht="26.4" customHeight="1" x14ac:dyDescent="0.3">
      <c r="A244" s="197"/>
      <c r="B244" s="197"/>
      <c r="C244" s="197"/>
      <c r="D244" s="16" t="s">
        <v>2172</v>
      </c>
      <c r="E244" s="314">
        <v>4.4999999999999998E-2</v>
      </c>
      <c r="F244" s="314">
        <v>4.1000000000000002E-2</v>
      </c>
      <c r="G244" s="314">
        <v>3.3000000000000002E-2</v>
      </c>
      <c r="H244" s="41">
        <v>3.5999999999999997E-2</v>
      </c>
      <c r="I244" s="41"/>
      <c r="J244" s="41"/>
      <c r="K244" s="41"/>
      <c r="L244" s="41"/>
      <c r="M244" s="41"/>
      <c r="N244" s="41"/>
      <c r="O244" s="319"/>
      <c r="P244" s="172"/>
    </row>
    <row r="245" spans="1:16" s="499" customFormat="1" ht="26.4" customHeight="1" x14ac:dyDescent="0.3">
      <c r="A245" s="197"/>
      <c r="B245" s="197"/>
      <c r="C245" s="197"/>
      <c r="D245" s="17" t="s">
        <v>2173</v>
      </c>
      <c r="E245" s="314">
        <v>4.0000000000000001E-3</v>
      </c>
      <c r="F245" s="314">
        <v>4.0000000000000001E-3</v>
      </c>
      <c r="G245" s="314">
        <v>2E-3</v>
      </c>
      <c r="H245" s="41">
        <v>4.0000000000000001E-3</v>
      </c>
      <c r="I245" s="41"/>
      <c r="J245" s="41"/>
      <c r="K245" s="41"/>
      <c r="L245" s="41"/>
      <c r="M245" s="41"/>
      <c r="N245" s="41"/>
      <c r="O245" s="319"/>
      <c r="P245" s="172"/>
    </row>
    <row r="246" spans="1:16" s="499" customFormat="1" ht="26.4" customHeight="1" x14ac:dyDescent="0.3">
      <c r="A246" s="197"/>
      <c r="B246" s="197"/>
      <c r="C246" s="197"/>
      <c r="D246" s="17" t="s">
        <v>2174</v>
      </c>
      <c r="E246" s="314">
        <v>0.183</v>
      </c>
      <c r="F246" s="314">
        <v>0.17</v>
      </c>
      <c r="G246" s="314">
        <v>0.14499999999999999</v>
      </c>
      <c r="H246" s="41">
        <v>0.152</v>
      </c>
      <c r="I246" s="41"/>
      <c r="J246" s="41"/>
      <c r="K246" s="41"/>
      <c r="L246" s="41"/>
      <c r="M246" s="41"/>
      <c r="N246" s="41"/>
      <c r="O246" s="319"/>
      <c r="P246" s="172"/>
    </row>
    <row r="247" spans="1:16" s="499" customFormat="1" ht="26.4" customHeight="1" x14ac:dyDescent="0.3">
      <c r="A247" s="197" t="s">
        <v>2175</v>
      </c>
      <c r="B247" s="197" t="s">
        <v>2176</v>
      </c>
      <c r="C247" s="197" t="s">
        <v>2158</v>
      </c>
      <c r="D247" s="16" t="s">
        <v>2177</v>
      </c>
      <c r="E247" s="314">
        <v>0.71799999999999997</v>
      </c>
      <c r="F247" s="314">
        <v>0.72799999999999998</v>
      </c>
      <c r="G247" s="314">
        <v>0.745</v>
      </c>
      <c r="H247" s="41">
        <v>0.749</v>
      </c>
      <c r="I247" s="41"/>
      <c r="J247" s="41"/>
      <c r="K247" s="41"/>
      <c r="L247" s="41"/>
      <c r="M247" s="41"/>
      <c r="N247" s="41"/>
      <c r="O247" s="319"/>
      <c r="P247" s="172" t="s">
        <v>3246</v>
      </c>
    </row>
    <row r="248" spans="1:16" s="499" customFormat="1" ht="26.4" customHeight="1" x14ac:dyDescent="0.3">
      <c r="A248" s="197"/>
      <c r="B248" s="197"/>
      <c r="C248" s="197"/>
      <c r="D248" s="17" t="s">
        <v>2178</v>
      </c>
      <c r="E248" s="314">
        <v>0.876</v>
      </c>
      <c r="F248" s="314">
        <v>0.88300000000000001</v>
      </c>
      <c r="G248" s="314">
        <v>0.89600000000000002</v>
      </c>
      <c r="H248" s="314">
        <v>0.89600000000000002</v>
      </c>
      <c r="I248" s="314"/>
      <c r="J248" s="314"/>
      <c r="K248" s="314"/>
      <c r="L248" s="314"/>
      <c r="M248" s="314"/>
      <c r="N248" s="314"/>
      <c r="O248" s="319"/>
      <c r="P248" s="172"/>
    </row>
    <row r="249" spans="1:16" s="499" customFormat="1" ht="26.4" customHeight="1" x14ac:dyDescent="0.3">
      <c r="A249" s="197"/>
      <c r="B249" s="197"/>
      <c r="C249" s="197"/>
      <c r="D249" s="17" t="s">
        <v>2179</v>
      </c>
      <c r="E249" s="314">
        <v>0.55700000000000005</v>
      </c>
      <c r="F249" s="314">
        <v>0.56899999999999995</v>
      </c>
      <c r="G249" s="314">
        <v>0.59099999999999997</v>
      </c>
      <c r="H249" s="41">
        <v>0.59299999999999997</v>
      </c>
      <c r="I249" s="41"/>
      <c r="J249" s="41"/>
      <c r="K249" s="314"/>
      <c r="L249" s="314"/>
      <c r="M249" s="314"/>
      <c r="N249" s="314"/>
      <c r="O249" s="319"/>
      <c r="P249" s="172"/>
    </row>
    <row r="250" spans="1:16" s="499" customFormat="1" ht="26.4" customHeight="1" x14ac:dyDescent="0.3">
      <c r="A250" s="197"/>
      <c r="B250" s="197"/>
      <c r="C250" s="197"/>
      <c r="D250" s="17" t="s">
        <v>2180</v>
      </c>
      <c r="E250" s="314">
        <v>0.42899999999999999</v>
      </c>
      <c r="F250" s="314">
        <v>0.441</v>
      </c>
      <c r="G250" s="314">
        <v>0.46</v>
      </c>
      <c r="H250" s="41">
        <v>0.48199999999999998</v>
      </c>
      <c r="I250" s="41"/>
      <c r="J250" s="41"/>
      <c r="K250" s="314"/>
      <c r="L250" s="314"/>
      <c r="M250" s="314"/>
      <c r="N250" s="314"/>
      <c r="O250" s="319"/>
      <c r="P250" s="172"/>
    </row>
    <row r="251" spans="1:16" s="499" customFormat="1" ht="26.4" customHeight="1" x14ac:dyDescent="0.3">
      <c r="A251" s="197" t="s">
        <v>2181</v>
      </c>
      <c r="B251" s="197" t="s">
        <v>2182</v>
      </c>
      <c r="C251" s="201"/>
      <c r="D251" s="17" t="s">
        <v>2183</v>
      </c>
      <c r="E251" s="319" t="s">
        <v>2184</v>
      </c>
      <c r="F251" s="319" t="s">
        <v>2185</v>
      </c>
      <c r="G251" s="319" t="s">
        <v>2186</v>
      </c>
      <c r="H251" s="37" t="s">
        <v>2187</v>
      </c>
      <c r="I251" s="309" t="s">
        <v>3201</v>
      </c>
      <c r="J251" s="36">
        <v>2118372142</v>
      </c>
      <c r="K251" s="304" t="s">
        <v>3426</v>
      </c>
      <c r="L251" s="304">
        <v>2091209099</v>
      </c>
      <c r="M251" s="304">
        <v>2093800405</v>
      </c>
      <c r="N251" s="304">
        <v>793573890</v>
      </c>
      <c r="O251" s="319" t="s">
        <v>3453</v>
      </c>
      <c r="P251" s="172" t="s">
        <v>3622</v>
      </c>
    </row>
    <row r="252" spans="1:16" s="499" customFormat="1" ht="26.4" customHeight="1" x14ac:dyDescent="0.3">
      <c r="A252" s="197"/>
      <c r="B252" s="197"/>
      <c r="C252" s="201"/>
      <c r="D252" s="17" t="s">
        <v>2188</v>
      </c>
      <c r="E252" s="319" t="s">
        <v>2189</v>
      </c>
      <c r="F252" s="319" t="s">
        <v>2190</v>
      </c>
      <c r="G252" s="319" t="s">
        <v>2191</v>
      </c>
      <c r="H252" s="37" t="s">
        <v>2192</v>
      </c>
      <c r="I252" s="309" t="s">
        <v>3199</v>
      </c>
      <c r="J252" s="36">
        <v>239429232</v>
      </c>
      <c r="K252" s="304">
        <v>267253988</v>
      </c>
      <c r="L252" s="304">
        <v>297286559</v>
      </c>
      <c r="M252" s="304">
        <v>248371593</v>
      </c>
      <c r="N252" s="304">
        <v>102270201</v>
      </c>
      <c r="O252" s="319" t="s">
        <v>3454</v>
      </c>
      <c r="P252" s="172"/>
    </row>
    <row r="253" spans="1:16" s="499" customFormat="1" ht="26.4" customHeight="1" x14ac:dyDescent="0.3">
      <c r="A253" s="197"/>
      <c r="B253" s="197"/>
      <c r="C253" s="201"/>
      <c r="D253" s="17" t="s">
        <v>2193</v>
      </c>
      <c r="E253" s="319" t="s">
        <v>2194</v>
      </c>
      <c r="F253" s="319" t="s">
        <v>2195</v>
      </c>
      <c r="G253" s="319" t="s">
        <v>2196</v>
      </c>
      <c r="H253" s="37" t="s">
        <v>2197</v>
      </c>
      <c r="I253" s="309" t="s">
        <v>3200</v>
      </c>
      <c r="J253" s="36">
        <v>423436185</v>
      </c>
      <c r="K253" s="304">
        <v>308768978</v>
      </c>
      <c r="L253" s="304">
        <v>445220894</v>
      </c>
      <c r="M253" s="304">
        <v>374431487</v>
      </c>
      <c r="N253" s="304" t="s">
        <v>3629</v>
      </c>
      <c r="O253" s="319" t="s">
        <v>3455</v>
      </c>
      <c r="P253" s="172"/>
    </row>
    <row r="254" spans="1:16" s="499" customFormat="1" ht="26.4" customHeight="1" x14ac:dyDescent="0.3">
      <c r="A254" s="197" t="s">
        <v>2198</v>
      </c>
      <c r="B254" s="197" t="s">
        <v>2199</v>
      </c>
      <c r="C254" s="201"/>
      <c r="D254" s="5" t="s">
        <v>2200</v>
      </c>
      <c r="E254" s="319" t="s">
        <v>2201</v>
      </c>
      <c r="F254" s="319" t="s">
        <v>2202</v>
      </c>
      <c r="G254" s="319" t="s">
        <v>2203</v>
      </c>
      <c r="H254" s="37" t="s">
        <v>2204</v>
      </c>
      <c r="I254" s="309" t="s">
        <v>3202</v>
      </c>
      <c r="J254" s="36">
        <v>903019656</v>
      </c>
      <c r="K254" s="304">
        <v>714070942</v>
      </c>
      <c r="L254" s="304">
        <v>571697431</v>
      </c>
      <c r="M254" s="304">
        <v>911751483</v>
      </c>
      <c r="N254" s="304">
        <v>324714799</v>
      </c>
      <c r="O254" s="319" t="s">
        <v>3453</v>
      </c>
      <c r="P254" s="172" t="s">
        <v>3622</v>
      </c>
    </row>
    <row r="255" spans="1:16" s="499" customFormat="1" ht="26.4" customHeight="1" x14ac:dyDescent="0.3">
      <c r="A255" s="197"/>
      <c r="B255" s="197"/>
      <c r="C255" s="201"/>
      <c r="D255" s="5" t="s">
        <v>2205</v>
      </c>
      <c r="E255" s="319" t="s">
        <v>2206</v>
      </c>
      <c r="F255" s="319" t="s">
        <v>2207</v>
      </c>
      <c r="G255" s="319" t="s">
        <v>2208</v>
      </c>
      <c r="H255" s="37" t="s">
        <v>2209</v>
      </c>
      <c r="I255" s="309" t="s">
        <v>3203</v>
      </c>
      <c r="J255" s="36">
        <v>88408031</v>
      </c>
      <c r="K255" s="304">
        <v>95706802</v>
      </c>
      <c r="L255" s="304" t="s">
        <v>3427</v>
      </c>
      <c r="M255" s="304">
        <v>88449797</v>
      </c>
      <c r="N255" s="304">
        <v>39391549</v>
      </c>
      <c r="O255" s="319" t="s">
        <v>3454</v>
      </c>
      <c r="P255" s="172"/>
    </row>
    <row r="256" spans="1:16" s="499" customFormat="1" ht="26.4" customHeight="1" x14ac:dyDescent="0.3">
      <c r="A256" s="197"/>
      <c r="B256" s="197"/>
      <c r="C256" s="201"/>
      <c r="D256" s="5" t="s">
        <v>2210</v>
      </c>
      <c r="E256" s="319" t="s">
        <v>2211</v>
      </c>
      <c r="F256" s="319" t="s">
        <v>2212</v>
      </c>
      <c r="G256" s="319" t="s">
        <v>2213</v>
      </c>
      <c r="H256" s="37" t="s">
        <v>2214</v>
      </c>
      <c r="I256" s="309" t="s">
        <v>3204</v>
      </c>
      <c r="J256" s="36">
        <v>1027317620</v>
      </c>
      <c r="K256" s="304">
        <v>838303205</v>
      </c>
      <c r="L256" s="304">
        <v>879164758</v>
      </c>
      <c r="M256" s="304">
        <v>1157660774</v>
      </c>
      <c r="N256" s="304" t="s">
        <v>3630</v>
      </c>
      <c r="O256" s="319" t="s">
        <v>3455</v>
      </c>
      <c r="P256" s="172"/>
    </row>
    <row r="257" spans="1:16" s="499" customFormat="1" ht="26.4" customHeight="1" x14ac:dyDescent="0.3">
      <c r="A257" s="198" t="s">
        <v>3191</v>
      </c>
      <c r="B257" s="198"/>
      <c r="C257" s="198"/>
      <c r="D257" s="198"/>
      <c r="E257" s="198"/>
      <c r="F257" s="198"/>
      <c r="G257" s="198"/>
      <c r="H257" s="198"/>
      <c r="I257" s="198"/>
      <c r="J257" s="198"/>
      <c r="K257" s="198"/>
      <c r="L257" s="198"/>
      <c r="M257" s="198"/>
      <c r="N257" s="198"/>
      <c r="O257" s="198"/>
      <c r="P257" s="198"/>
    </row>
    <row r="258" spans="1:16" s="499" customFormat="1" ht="26.4" customHeight="1" x14ac:dyDescent="0.3">
      <c r="A258" s="18" t="s">
        <v>2215</v>
      </c>
      <c r="B258" s="16" t="s">
        <v>2216</v>
      </c>
      <c r="C258" s="16" t="s">
        <v>2217</v>
      </c>
      <c r="D258" s="18" t="s">
        <v>2218</v>
      </c>
      <c r="E258" s="53"/>
      <c r="F258" s="53"/>
      <c r="G258" s="53"/>
      <c r="H258" s="37"/>
      <c r="I258" s="37"/>
      <c r="J258" s="37"/>
      <c r="K258" s="37"/>
      <c r="L258" s="37"/>
      <c r="M258" s="37"/>
      <c r="N258" s="37"/>
      <c r="O258" s="319"/>
      <c r="P258" s="39" t="s">
        <v>1977</v>
      </c>
    </row>
    <row r="259" spans="1:16" s="499" customFormat="1" ht="26.4" customHeight="1" x14ac:dyDescent="0.3">
      <c r="A259" s="18" t="s">
        <v>2219</v>
      </c>
      <c r="B259" s="16" t="s">
        <v>2220</v>
      </c>
      <c r="C259" s="16"/>
      <c r="D259" s="18" t="s">
        <v>2221</v>
      </c>
      <c r="E259" s="75" t="s">
        <v>3230</v>
      </c>
      <c r="F259" s="75" t="s">
        <v>3231</v>
      </c>
      <c r="G259" s="75" t="s">
        <v>3232</v>
      </c>
      <c r="H259" s="325" t="s">
        <v>3233</v>
      </c>
      <c r="I259" s="37" t="s">
        <v>3229</v>
      </c>
      <c r="J259" s="37" t="s">
        <v>3229</v>
      </c>
      <c r="K259" s="37"/>
      <c r="L259" s="37"/>
      <c r="M259" s="37"/>
      <c r="N259" s="37"/>
      <c r="O259" s="319"/>
      <c r="P259" s="39" t="s">
        <v>3227</v>
      </c>
    </row>
    <row r="260" spans="1:16" s="499" customFormat="1" ht="26.4" customHeight="1" x14ac:dyDescent="0.3">
      <c r="A260" s="197" t="s">
        <v>2222</v>
      </c>
      <c r="B260" s="197" t="s">
        <v>2223</v>
      </c>
      <c r="C260" s="201"/>
      <c r="D260" s="18" t="s">
        <v>2224</v>
      </c>
      <c r="E260" s="172" t="s">
        <v>2145</v>
      </c>
      <c r="F260" s="172" t="s">
        <v>2145</v>
      </c>
      <c r="G260" s="172" t="s">
        <v>2145</v>
      </c>
      <c r="H260" s="173" t="s">
        <v>2145</v>
      </c>
      <c r="I260" s="37"/>
      <c r="J260" s="37"/>
      <c r="K260" s="37"/>
      <c r="L260" s="37"/>
      <c r="M260" s="37"/>
      <c r="N260" s="37"/>
      <c r="O260" s="319"/>
      <c r="P260" s="172" t="s">
        <v>2146</v>
      </c>
    </row>
    <row r="261" spans="1:16" s="499" customFormat="1" ht="26.4" customHeight="1" x14ac:dyDescent="0.3">
      <c r="A261" s="197"/>
      <c r="B261" s="197"/>
      <c r="C261" s="201"/>
      <c r="D261" s="18" t="s">
        <v>2225</v>
      </c>
      <c r="E261" s="172"/>
      <c r="F261" s="172"/>
      <c r="G261" s="172"/>
      <c r="H261" s="173"/>
      <c r="I261" s="37"/>
      <c r="J261" s="37"/>
      <c r="K261" s="37"/>
      <c r="L261" s="37"/>
      <c r="M261" s="37"/>
      <c r="N261" s="37"/>
      <c r="O261" s="319"/>
      <c r="P261" s="172"/>
    </row>
    <row r="262" spans="1:16" s="499" customFormat="1" ht="26.4" customHeight="1" x14ac:dyDescent="0.3">
      <c r="A262" s="197"/>
      <c r="B262" s="197"/>
      <c r="C262" s="201"/>
      <c r="D262" s="18" t="s">
        <v>2226</v>
      </c>
      <c r="E262" s="172"/>
      <c r="F262" s="172"/>
      <c r="G262" s="172"/>
      <c r="H262" s="173"/>
      <c r="I262" s="37"/>
      <c r="J262" s="37"/>
      <c r="K262" s="37"/>
      <c r="L262" s="37"/>
      <c r="M262" s="37"/>
      <c r="N262" s="37"/>
      <c r="O262" s="319"/>
      <c r="P262" s="172"/>
    </row>
    <row r="263" spans="1:16" s="499" customFormat="1" ht="26.4" customHeight="1" x14ac:dyDescent="0.3">
      <c r="A263" s="197"/>
      <c r="B263" s="197"/>
      <c r="C263" s="201"/>
      <c r="D263" s="18" t="s">
        <v>2227</v>
      </c>
      <c r="E263" s="172"/>
      <c r="F263" s="172"/>
      <c r="G263" s="172"/>
      <c r="H263" s="173"/>
      <c r="I263" s="37"/>
      <c r="J263" s="37"/>
      <c r="K263" s="37"/>
      <c r="L263" s="37"/>
      <c r="M263" s="37"/>
      <c r="N263" s="37"/>
      <c r="O263" s="319"/>
      <c r="P263" s="172"/>
    </row>
    <row r="264" spans="1:16" s="499" customFormat="1" ht="26.4" customHeight="1" x14ac:dyDescent="0.3">
      <c r="A264" s="197" t="s">
        <v>2228</v>
      </c>
      <c r="B264" s="197" t="s">
        <v>3158</v>
      </c>
      <c r="C264" s="201"/>
      <c r="D264" s="18" t="s">
        <v>4144</v>
      </c>
      <c r="E264" s="92">
        <v>0.71799999999999997</v>
      </c>
      <c r="F264" s="92">
        <v>0.72799999999999998</v>
      </c>
      <c r="G264" s="92">
        <v>0.745</v>
      </c>
      <c r="H264" s="40">
        <v>0.749</v>
      </c>
      <c r="I264" s="40"/>
      <c r="J264" s="40"/>
      <c r="K264" s="40"/>
      <c r="L264" s="40"/>
      <c r="M264" s="40"/>
      <c r="N264" s="40"/>
      <c r="O264" s="319"/>
      <c r="P264" s="172" t="s">
        <v>3159</v>
      </c>
    </row>
    <row r="265" spans="1:16" s="499" customFormat="1" ht="26.4" customHeight="1" x14ac:dyDescent="0.3">
      <c r="A265" s="197"/>
      <c r="B265" s="197"/>
      <c r="C265" s="201"/>
      <c r="D265" s="17" t="s">
        <v>2229</v>
      </c>
      <c r="E265" s="92">
        <v>0.88100000000000001</v>
      </c>
      <c r="F265" s="92">
        <v>0.88700000000000001</v>
      </c>
      <c r="G265" s="92">
        <v>0.89800000000000002</v>
      </c>
      <c r="H265" s="37">
        <v>90.1</v>
      </c>
      <c r="I265" s="37"/>
      <c r="J265" s="37"/>
      <c r="K265" s="37"/>
      <c r="L265" s="37"/>
      <c r="M265" s="37"/>
      <c r="N265" s="37"/>
      <c r="O265" s="319"/>
      <c r="P265" s="172"/>
    </row>
    <row r="266" spans="1:16" s="499" customFormat="1" ht="26.4" customHeight="1" x14ac:dyDescent="0.3">
      <c r="A266" s="197"/>
      <c r="B266" s="197"/>
      <c r="C266" s="201"/>
      <c r="D266" s="17" t="s">
        <v>2230</v>
      </c>
      <c r="E266" s="92">
        <v>0.17</v>
      </c>
      <c r="F266" s="92">
        <v>0.17499999999999999</v>
      </c>
      <c r="G266" s="92">
        <v>0.19400000000000001</v>
      </c>
      <c r="H266" s="37">
        <v>18.899999999999999</v>
      </c>
      <c r="I266" s="37"/>
      <c r="J266" s="37"/>
      <c r="K266" s="37"/>
      <c r="L266" s="37"/>
      <c r="M266" s="37"/>
      <c r="N266" s="37"/>
      <c r="O266" s="319"/>
      <c r="P266" s="172"/>
    </row>
    <row r="267" spans="1:16" s="499" customFormat="1" ht="26.4" customHeight="1" x14ac:dyDescent="0.3">
      <c r="A267" s="197"/>
      <c r="B267" s="197"/>
      <c r="C267" s="201"/>
      <c r="D267" s="18" t="s">
        <v>2231</v>
      </c>
      <c r="E267" s="324">
        <v>6.9000000000000006E-2</v>
      </c>
      <c r="F267" s="324">
        <v>6.0999999999999999E-2</v>
      </c>
      <c r="G267" s="92">
        <v>5.6000000000000001E-2</v>
      </c>
      <c r="H267" s="37">
        <v>5.4</v>
      </c>
      <c r="I267" s="37"/>
      <c r="J267" s="37"/>
      <c r="K267" s="37"/>
      <c r="L267" s="37"/>
      <c r="M267" s="37"/>
      <c r="N267" s="37"/>
      <c r="O267" s="319"/>
      <c r="P267" s="172"/>
    </row>
    <row r="268" spans="1:16" s="499" customFormat="1" ht="26.4" customHeight="1" x14ac:dyDescent="0.3">
      <c r="A268" s="197"/>
      <c r="B268" s="197"/>
      <c r="C268" s="201"/>
      <c r="D268" s="17" t="s">
        <v>2232</v>
      </c>
      <c r="E268" s="324">
        <v>1.4E-2</v>
      </c>
      <c r="F268" s="324">
        <v>1.2E-2</v>
      </c>
      <c r="G268" s="92">
        <v>1.2E-2</v>
      </c>
      <c r="H268" s="37">
        <v>1.2</v>
      </c>
      <c r="I268" s="37"/>
      <c r="J268" s="37"/>
      <c r="K268" s="37"/>
      <c r="L268" s="37"/>
      <c r="M268" s="37"/>
      <c r="N268" s="37"/>
      <c r="O268" s="319"/>
      <c r="P268" s="172"/>
    </row>
    <row r="269" spans="1:16" s="499" customFormat="1" ht="26.4" customHeight="1" x14ac:dyDescent="0.3">
      <c r="A269" s="197"/>
      <c r="B269" s="197"/>
      <c r="C269" s="201"/>
      <c r="D269" s="17" t="s">
        <v>2233</v>
      </c>
      <c r="E269" s="324">
        <v>0.252</v>
      </c>
      <c r="F269" s="324">
        <v>0.23499999999999999</v>
      </c>
      <c r="G269" s="92">
        <v>0.216</v>
      </c>
      <c r="H269" s="37">
        <v>20.9</v>
      </c>
      <c r="I269" s="37"/>
      <c r="J269" s="37"/>
      <c r="K269" s="37"/>
      <c r="L269" s="37"/>
      <c r="M269" s="37"/>
      <c r="N269" s="37"/>
      <c r="O269" s="319"/>
      <c r="P269" s="172"/>
    </row>
    <row r="270" spans="1:16" s="499" customFormat="1" ht="26.4" customHeight="1" x14ac:dyDescent="0.3">
      <c r="A270" s="197"/>
      <c r="B270" s="197"/>
      <c r="C270" s="201"/>
      <c r="D270" s="18" t="s">
        <v>2234</v>
      </c>
      <c r="E270" s="324">
        <v>0.115</v>
      </c>
      <c r="F270" s="324">
        <v>0.115</v>
      </c>
      <c r="G270" s="92">
        <v>0.112</v>
      </c>
      <c r="H270" s="37" t="s">
        <v>1596</v>
      </c>
      <c r="I270" s="37"/>
      <c r="J270" s="37"/>
      <c r="K270" s="37"/>
      <c r="L270" s="37"/>
      <c r="M270" s="37"/>
      <c r="N270" s="37"/>
      <c r="O270" s="319"/>
      <c r="P270" s="172"/>
    </row>
    <row r="271" spans="1:16" s="499" customFormat="1" ht="26.4" customHeight="1" x14ac:dyDescent="0.3">
      <c r="A271" s="197"/>
      <c r="B271" s="197"/>
      <c r="C271" s="201"/>
      <c r="D271" s="17" t="s">
        <v>2235</v>
      </c>
      <c r="E271" s="324">
        <v>5.7000000000000002E-2</v>
      </c>
      <c r="F271" s="324">
        <v>5.1999999999999998E-2</v>
      </c>
      <c r="G271" s="92">
        <v>4.5999999999999999E-2</v>
      </c>
      <c r="H271" s="37" t="s">
        <v>1596</v>
      </c>
      <c r="I271" s="37"/>
      <c r="J271" s="37"/>
      <c r="K271" s="37"/>
      <c r="L271" s="37"/>
      <c r="M271" s="37"/>
      <c r="N271" s="37"/>
      <c r="O271" s="319"/>
      <c r="P271" s="172"/>
    </row>
    <row r="272" spans="1:16" s="499" customFormat="1" ht="26.4" customHeight="1" x14ac:dyDescent="0.3">
      <c r="A272" s="197"/>
      <c r="B272" s="197"/>
      <c r="C272" s="201"/>
      <c r="D272" s="17" t="s">
        <v>2236</v>
      </c>
      <c r="E272" s="324">
        <v>0.311</v>
      </c>
      <c r="F272" s="324">
        <v>0.33</v>
      </c>
      <c r="G272" s="92">
        <v>0.34899999999999998</v>
      </c>
      <c r="H272" s="37" t="s">
        <v>1596</v>
      </c>
      <c r="I272" s="37"/>
      <c r="J272" s="37"/>
      <c r="K272" s="37"/>
      <c r="L272" s="37"/>
      <c r="M272" s="37"/>
      <c r="N272" s="37"/>
      <c r="O272" s="319"/>
      <c r="P272" s="172"/>
    </row>
    <row r="273" spans="1:16" s="499" customFormat="1" ht="26.4" customHeight="1" x14ac:dyDescent="0.3">
      <c r="A273" s="197"/>
      <c r="B273" s="197"/>
      <c r="C273" s="201"/>
      <c r="D273" s="16" t="s">
        <v>2237</v>
      </c>
      <c r="E273" s="324">
        <v>1.0999999999999999E-2</v>
      </c>
      <c r="F273" s="324">
        <v>1.2E-2</v>
      </c>
      <c r="G273" s="92">
        <v>1.0999999999999999E-2</v>
      </c>
      <c r="H273" s="37">
        <v>1.3</v>
      </c>
      <c r="I273" s="37"/>
      <c r="J273" s="37"/>
      <c r="K273" s="37"/>
      <c r="L273" s="37"/>
      <c r="M273" s="37"/>
      <c r="N273" s="37"/>
      <c r="O273" s="319"/>
      <c r="P273" s="172"/>
    </row>
    <row r="274" spans="1:16" s="499" customFormat="1" ht="26.4" customHeight="1" x14ac:dyDescent="0.3">
      <c r="A274" s="197"/>
      <c r="B274" s="197"/>
      <c r="C274" s="201"/>
      <c r="D274" s="17" t="s">
        <v>2238</v>
      </c>
      <c r="E274" s="324">
        <v>1.2E-2</v>
      </c>
      <c r="F274" s="324">
        <v>1.2999999999999999E-2</v>
      </c>
      <c r="G274" s="92">
        <v>1.0999999999999999E-2</v>
      </c>
      <c r="H274" s="37">
        <v>1.1000000000000001</v>
      </c>
      <c r="I274" s="37"/>
      <c r="J274" s="37"/>
      <c r="K274" s="37"/>
      <c r="L274" s="37"/>
      <c r="M274" s="37"/>
      <c r="N274" s="37"/>
      <c r="O274" s="319"/>
      <c r="P274" s="172"/>
    </row>
    <row r="275" spans="1:16" s="499" customFormat="1" ht="26.4" customHeight="1" x14ac:dyDescent="0.3">
      <c r="A275" s="197"/>
      <c r="B275" s="197"/>
      <c r="C275" s="201"/>
      <c r="D275" s="17" t="s">
        <v>2239</v>
      </c>
      <c r="E275" s="324">
        <v>8.9999999999999993E-3</v>
      </c>
      <c r="F275" s="324">
        <v>8.9999999999999993E-3</v>
      </c>
      <c r="G275" s="92">
        <v>1.2E-2</v>
      </c>
      <c r="H275" s="37">
        <v>1.7</v>
      </c>
      <c r="I275" s="37"/>
      <c r="J275" s="37"/>
      <c r="K275" s="37"/>
      <c r="L275" s="37"/>
      <c r="M275" s="37"/>
      <c r="N275" s="37"/>
      <c r="O275" s="319"/>
      <c r="P275" s="172"/>
    </row>
    <row r="276" spans="1:16" s="499" customFormat="1" ht="26.4" customHeight="1" x14ac:dyDescent="0.3">
      <c r="A276" s="18" t="s">
        <v>2240</v>
      </c>
      <c r="B276" s="16" t="s">
        <v>2241</v>
      </c>
      <c r="C276" s="16"/>
      <c r="D276" s="18" t="s">
        <v>2242</v>
      </c>
      <c r="E276" s="37" t="s">
        <v>2243</v>
      </c>
      <c r="F276" s="37" t="s">
        <v>2244</v>
      </c>
      <c r="G276" s="37" t="s">
        <v>2245</v>
      </c>
      <c r="H276" s="37" t="s">
        <v>2246</v>
      </c>
      <c r="I276" s="36">
        <v>1775569994</v>
      </c>
      <c r="J276" s="36">
        <v>2442605066</v>
      </c>
      <c r="K276" s="304">
        <v>2608890962</v>
      </c>
      <c r="L276" s="304">
        <v>2432450718</v>
      </c>
      <c r="M276" s="304">
        <v>2412428578</v>
      </c>
      <c r="N276" s="304" t="s">
        <v>3631</v>
      </c>
      <c r="O276" s="319"/>
      <c r="P276" s="39" t="s">
        <v>3622</v>
      </c>
    </row>
    <row r="277" spans="1:16" s="499" customFormat="1" ht="26.4" customHeight="1" x14ac:dyDescent="0.3">
      <c r="A277" s="18" t="s">
        <v>2247</v>
      </c>
      <c r="B277" s="16" t="s">
        <v>2248</v>
      </c>
      <c r="C277" s="16"/>
      <c r="D277" s="18" t="s">
        <v>2249</v>
      </c>
      <c r="E277" s="84">
        <v>1634</v>
      </c>
      <c r="F277" s="84">
        <v>1769</v>
      </c>
      <c r="G277" s="84">
        <v>1261</v>
      </c>
      <c r="H277" s="82" t="s">
        <v>3170</v>
      </c>
      <c r="I277" s="315">
        <v>1.6240000000000001</v>
      </c>
      <c r="J277" s="315" t="s">
        <v>3281</v>
      </c>
      <c r="K277" s="315"/>
      <c r="L277" s="315"/>
      <c r="M277" s="315"/>
      <c r="N277" s="315"/>
      <c r="O277" s="319"/>
      <c r="P277" s="39" t="s">
        <v>3282</v>
      </c>
    </row>
    <row r="278" spans="1:16" s="499" customFormat="1" ht="26.4" customHeight="1" x14ac:dyDescent="0.3">
      <c r="A278" s="18" t="s">
        <v>2250</v>
      </c>
      <c r="B278" s="16" t="s">
        <v>2251</v>
      </c>
      <c r="C278" s="16"/>
      <c r="D278" s="18" t="s">
        <v>332</v>
      </c>
      <c r="E278" s="53"/>
      <c r="F278" s="53"/>
      <c r="G278" s="53"/>
      <c r="H278" s="37"/>
      <c r="I278" s="37"/>
      <c r="J278" s="37"/>
      <c r="K278" s="37"/>
      <c r="L278" s="37"/>
      <c r="M278" s="37"/>
      <c r="N278" s="37"/>
      <c r="O278" s="319"/>
      <c r="P278" s="39" t="s">
        <v>2252</v>
      </c>
    </row>
    <row r="279" spans="1:16" s="499" customFormat="1" ht="26.4" customHeight="1" x14ac:dyDescent="0.3">
      <c r="A279" s="198" t="s">
        <v>3192</v>
      </c>
      <c r="B279" s="198"/>
      <c r="C279" s="198"/>
      <c r="D279" s="198"/>
      <c r="E279" s="198"/>
      <c r="F279" s="198"/>
      <c r="G279" s="198"/>
      <c r="H279" s="198"/>
      <c r="I279" s="198"/>
      <c r="J279" s="198"/>
      <c r="K279" s="198"/>
      <c r="L279" s="198"/>
      <c r="M279" s="198"/>
      <c r="N279" s="198"/>
      <c r="O279" s="198"/>
      <c r="P279" s="198"/>
    </row>
    <row r="280" spans="1:16" s="499" customFormat="1" ht="26.4" customHeight="1" x14ac:dyDescent="0.3">
      <c r="A280" s="18" t="s">
        <v>2253</v>
      </c>
      <c r="B280" s="16" t="s">
        <v>2254</v>
      </c>
      <c r="C280" s="16" t="s">
        <v>2255</v>
      </c>
      <c r="D280" s="18" t="s">
        <v>2256</v>
      </c>
      <c r="E280" s="53" t="s">
        <v>2145</v>
      </c>
      <c r="F280" s="53" t="s">
        <v>2145</v>
      </c>
      <c r="G280" s="53" t="s">
        <v>2145</v>
      </c>
      <c r="H280" s="37" t="s">
        <v>2145</v>
      </c>
      <c r="I280" s="37"/>
      <c r="J280" s="37"/>
      <c r="K280" s="37"/>
      <c r="L280" s="37"/>
      <c r="M280" s="37"/>
      <c r="N280" s="37"/>
      <c r="O280" s="319"/>
      <c r="P280" s="39" t="s">
        <v>2146</v>
      </c>
    </row>
    <row r="281" spans="1:16" s="499" customFormat="1" ht="26.4" customHeight="1" x14ac:dyDescent="0.3">
      <c r="A281" s="18" t="s">
        <v>2257</v>
      </c>
      <c r="B281" s="16" t="s">
        <v>2258</v>
      </c>
      <c r="C281" s="16"/>
      <c r="D281" s="29" t="s">
        <v>3350</v>
      </c>
      <c r="E281" s="37">
        <v>98.6</v>
      </c>
      <c r="F281" s="53" t="s">
        <v>2259</v>
      </c>
      <c r="G281" s="53" t="s">
        <v>3234</v>
      </c>
      <c r="H281" s="37" t="s">
        <v>2145</v>
      </c>
      <c r="I281" s="37">
        <v>92.2</v>
      </c>
      <c r="J281" s="53" t="s">
        <v>3234</v>
      </c>
      <c r="K281" s="37"/>
      <c r="L281" s="37"/>
      <c r="M281" s="37"/>
      <c r="N281" s="37"/>
      <c r="O281" s="319"/>
      <c r="P281" s="39" t="s">
        <v>2146</v>
      </c>
    </row>
    <row r="282" spans="1:16" s="499" customFormat="1" ht="26.4" customHeight="1" x14ac:dyDescent="0.3">
      <c r="A282" s="18" t="s">
        <v>2260</v>
      </c>
      <c r="B282" s="16" t="s">
        <v>2261</v>
      </c>
      <c r="C282" s="16"/>
      <c r="D282" s="18" t="s">
        <v>332</v>
      </c>
      <c r="E282" s="53"/>
      <c r="F282" s="53"/>
      <c r="G282" s="53"/>
      <c r="H282" s="37"/>
      <c r="I282" s="37"/>
      <c r="J282" s="37"/>
      <c r="K282" s="37"/>
      <c r="L282" s="37"/>
      <c r="M282" s="37"/>
      <c r="N282" s="37"/>
      <c r="O282" s="319"/>
      <c r="P282" s="39" t="s">
        <v>2262</v>
      </c>
    </row>
    <row r="283" spans="1:16" s="499" customFormat="1" ht="26.4" customHeight="1" x14ac:dyDescent="0.3">
      <c r="A283" s="18" t="s">
        <v>2263</v>
      </c>
      <c r="B283" s="127" t="s">
        <v>2264</v>
      </c>
      <c r="C283" s="127"/>
      <c r="D283" s="17" t="s">
        <v>2265</v>
      </c>
      <c r="E283" s="84">
        <v>7221</v>
      </c>
      <c r="F283" s="84">
        <v>5382</v>
      </c>
      <c r="G283" s="53"/>
      <c r="H283" s="37"/>
      <c r="I283" s="37"/>
      <c r="J283" s="37"/>
      <c r="K283" s="37"/>
      <c r="L283" s="37"/>
      <c r="M283" s="37"/>
      <c r="N283" s="37"/>
      <c r="O283" s="319"/>
      <c r="P283" s="39" t="s">
        <v>2266</v>
      </c>
    </row>
    <row r="284" spans="1:16" s="499" customFormat="1" ht="26.4" customHeight="1" x14ac:dyDescent="0.3">
      <c r="A284" s="18" t="s">
        <v>2267</v>
      </c>
      <c r="B284" s="16" t="s">
        <v>2268</v>
      </c>
      <c r="C284" s="16"/>
      <c r="D284" s="18" t="s">
        <v>332</v>
      </c>
      <c r="E284" s="53"/>
      <c r="F284" s="53"/>
      <c r="G284" s="53"/>
      <c r="H284" s="37"/>
      <c r="I284" s="37"/>
      <c r="J284" s="37"/>
      <c r="K284" s="37"/>
      <c r="L284" s="37"/>
      <c r="M284" s="37"/>
      <c r="N284" s="37"/>
      <c r="O284" s="319"/>
      <c r="P284" s="39" t="s">
        <v>647</v>
      </c>
    </row>
    <row r="285" spans="1:16" s="499" customFormat="1" ht="26.4" customHeight="1" x14ac:dyDescent="0.3">
      <c r="A285" s="198" t="s">
        <v>2269</v>
      </c>
      <c r="B285" s="198"/>
      <c r="C285" s="198"/>
      <c r="D285" s="198"/>
      <c r="E285" s="198"/>
      <c r="F285" s="198"/>
      <c r="G285" s="198"/>
      <c r="H285" s="198"/>
      <c r="I285" s="198"/>
      <c r="J285" s="198"/>
      <c r="K285" s="198"/>
      <c r="L285" s="198"/>
      <c r="M285" s="198"/>
      <c r="N285" s="198"/>
      <c r="O285" s="198"/>
      <c r="P285" s="198"/>
    </row>
    <row r="286" spans="1:16" s="499" customFormat="1" ht="26.4" customHeight="1" x14ac:dyDescent="0.3">
      <c r="A286" s="197" t="s">
        <v>2270</v>
      </c>
      <c r="B286" s="197" t="s">
        <v>2271</v>
      </c>
      <c r="C286" s="201" t="s">
        <v>2272</v>
      </c>
      <c r="D286" s="18" t="s">
        <v>2273</v>
      </c>
      <c r="E286" s="324">
        <v>0.88300000000000001</v>
      </c>
      <c r="F286" s="324">
        <v>0.94499999999999995</v>
      </c>
      <c r="G286" s="41">
        <v>0.69699999999999995</v>
      </c>
      <c r="H286" s="41">
        <v>0.86799999999999999</v>
      </c>
      <c r="I286" s="37" t="s">
        <v>3228</v>
      </c>
      <c r="J286" s="37" t="s">
        <v>3283</v>
      </c>
      <c r="K286" s="37"/>
      <c r="L286" s="37"/>
      <c r="M286" s="37"/>
      <c r="N286" s="37"/>
      <c r="O286" s="314"/>
      <c r="P286" s="172" t="s">
        <v>3278</v>
      </c>
    </row>
    <row r="287" spans="1:16" s="499" customFormat="1" ht="26.4" customHeight="1" x14ac:dyDescent="0.3">
      <c r="A287" s="197"/>
      <c r="B287" s="197"/>
      <c r="C287" s="201"/>
      <c r="D287" s="18" t="s">
        <v>2274</v>
      </c>
      <c r="E287" s="324">
        <v>0.3</v>
      </c>
      <c r="F287" s="324">
        <v>9.2999999999999999E-2</v>
      </c>
      <c r="G287" s="41">
        <v>0.14499999999999999</v>
      </c>
      <c r="H287" s="37">
        <v>10.9</v>
      </c>
      <c r="I287" s="37" t="s">
        <v>3284</v>
      </c>
      <c r="J287" s="37" t="s">
        <v>3283</v>
      </c>
      <c r="K287" s="82"/>
      <c r="L287" s="82"/>
      <c r="M287" s="82"/>
      <c r="N287" s="82"/>
      <c r="O287" s="314"/>
      <c r="P287" s="172"/>
    </row>
    <row r="288" spans="1:16" s="499" customFormat="1" ht="26.4" customHeight="1" x14ac:dyDescent="0.3">
      <c r="A288" s="197"/>
      <c r="B288" s="197"/>
      <c r="C288" s="201"/>
      <c r="D288" s="18" t="s">
        <v>2275</v>
      </c>
      <c r="E288" s="324">
        <v>0.52200000000000002</v>
      </c>
      <c r="F288" s="324">
        <v>0.82699999999999996</v>
      </c>
      <c r="G288" s="41">
        <v>0.60199999999999998</v>
      </c>
      <c r="H288" s="82" t="s">
        <v>3170</v>
      </c>
      <c r="I288" s="37" t="s">
        <v>3284</v>
      </c>
      <c r="J288" s="37" t="s">
        <v>3283</v>
      </c>
      <c r="K288" s="82"/>
      <c r="L288" s="82"/>
      <c r="M288" s="82"/>
      <c r="N288" s="82"/>
      <c r="O288" s="314"/>
      <c r="P288" s="172"/>
    </row>
    <row r="289" spans="1:16" s="499" customFormat="1" ht="26.4" customHeight="1" x14ac:dyDescent="0.3">
      <c r="A289" s="197"/>
      <c r="B289" s="197"/>
      <c r="C289" s="201"/>
      <c r="D289" s="18" t="s">
        <v>2276</v>
      </c>
      <c r="E289" s="324">
        <v>0.55200000000000005</v>
      </c>
      <c r="F289" s="324">
        <v>0.28899999999999998</v>
      </c>
      <c r="G289" s="41">
        <v>0.499</v>
      </c>
      <c r="H289" s="82" t="s">
        <v>3170</v>
      </c>
      <c r="I289" s="37" t="s">
        <v>3284</v>
      </c>
      <c r="J289" s="37" t="s">
        <v>3283</v>
      </c>
      <c r="K289" s="82"/>
      <c r="L289" s="82"/>
      <c r="M289" s="82"/>
      <c r="N289" s="82"/>
      <c r="O289" s="314"/>
      <c r="P289" s="172"/>
    </row>
    <row r="290" spans="1:16" s="499" customFormat="1" ht="26.4" customHeight="1" x14ac:dyDescent="0.3">
      <c r="A290" s="197"/>
      <c r="B290" s="197"/>
      <c r="C290" s="201"/>
      <c r="D290" s="18" t="s">
        <v>2277</v>
      </c>
      <c r="E290" s="324">
        <v>5.0999999999999997E-2</v>
      </c>
      <c r="F290" s="324">
        <v>0.03</v>
      </c>
      <c r="G290" s="41">
        <v>6.0999999999999999E-2</v>
      </c>
      <c r="H290" s="82" t="s">
        <v>3170</v>
      </c>
      <c r="I290" s="37" t="s">
        <v>3284</v>
      </c>
      <c r="J290" s="37" t="s">
        <v>3283</v>
      </c>
      <c r="K290" s="82"/>
      <c r="L290" s="82"/>
      <c r="M290" s="82"/>
      <c r="N290" s="82"/>
      <c r="O290" s="314"/>
      <c r="P290" s="172"/>
    </row>
    <row r="291" spans="1:16" s="499" customFormat="1" ht="26.4" customHeight="1" x14ac:dyDescent="0.3">
      <c r="A291" s="197" t="s">
        <v>2278</v>
      </c>
      <c r="B291" s="197" t="s">
        <v>2279</v>
      </c>
      <c r="C291" s="201"/>
      <c r="D291" s="18" t="s">
        <v>2280</v>
      </c>
      <c r="E291" s="37">
        <v>23.8</v>
      </c>
      <c r="F291" s="37">
        <v>22.7</v>
      </c>
      <c r="G291" s="37">
        <v>19.899999999999999</v>
      </c>
      <c r="H291" s="37">
        <v>18.3</v>
      </c>
      <c r="I291" s="37">
        <v>17.2</v>
      </c>
      <c r="J291" s="37"/>
      <c r="K291" s="82"/>
      <c r="L291" s="82"/>
      <c r="M291" s="82"/>
      <c r="N291" s="82"/>
      <c r="O291" s="314" t="s">
        <v>3285</v>
      </c>
      <c r="P291" s="172" t="s">
        <v>3278</v>
      </c>
    </row>
    <row r="292" spans="1:16" s="499" customFormat="1" ht="26.4" customHeight="1" x14ac:dyDescent="0.3">
      <c r="A292" s="197"/>
      <c r="B292" s="197"/>
      <c r="C292" s="201"/>
      <c r="D292" s="18" t="s">
        <v>2281</v>
      </c>
      <c r="E292" s="37">
        <v>29.4</v>
      </c>
      <c r="F292" s="37">
        <v>28.6</v>
      </c>
      <c r="G292" s="37">
        <v>23.6</v>
      </c>
      <c r="H292" s="37">
        <v>31.2</v>
      </c>
      <c r="I292" s="37">
        <v>32.1</v>
      </c>
      <c r="J292" s="37"/>
      <c r="K292" s="82"/>
      <c r="L292" s="82"/>
      <c r="M292" s="82"/>
      <c r="N292" s="82"/>
      <c r="O292" s="314" t="s">
        <v>3286</v>
      </c>
      <c r="P292" s="172"/>
    </row>
    <row r="293" spans="1:16" s="499" customFormat="1" ht="26.4" customHeight="1" x14ac:dyDescent="0.3">
      <c r="A293" s="197" t="s">
        <v>2282</v>
      </c>
      <c r="B293" s="197" t="s">
        <v>2283</v>
      </c>
      <c r="C293" s="201"/>
      <c r="D293" s="18" t="s">
        <v>2284</v>
      </c>
      <c r="E293" s="324">
        <f>1463/1851</f>
        <v>0.79038357644516477</v>
      </c>
      <c r="F293" s="324">
        <v>0.79300000000000004</v>
      </c>
      <c r="G293" s="41">
        <v>0.83199999999999996</v>
      </c>
      <c r="H293" s="48">
        <v>84</v>
      </c>
      <c r="I293" s="37">
        <v>84.4</v>
      </c>
      <c r="J293" s="37"/>
      <c r="K293" s="37"/>
      <c r="L293" s="37"/>
      <c r="M293" s="37"/>
      <c r="N293" s="37"/>
      <c r="O293" s="314" t="s">
        <v>3287</v>
      </c>
      <c r="P293" s="172" t="s">
        <v>3290</v>
      </c>
    </row>
    <row r="294" spans="1:16" s="499" customFormat="1" ht="26.4" customHeight="1" x14ac:dyDescent="0.3">
      <c r="A294" s="197"/>
      <c r="B294" s="197"/>
      <c r="C294" s="201"/>
      <c r="D294" s="18" t="s">
        <v>2285</v>
      </c>
      <c r="E294" s="324" t="s">
        <v>1107</v>
      </c>
      <c r="F294" s="324" t="s">
        <v>1107</v>
      </c>
      <c r="G294" s="324" t="s">
        <v>1107</v>
      </c>
      <c r="H294" s="82"/>
      <c r="I294" s="82" t="s">
        <v>3291</v>
      </c>
      <c r="J294" s="82"/>
      <c r="K294" s="82"/>
      <c r="L294" s="82"/>
      <c r="M294" s="82"/>
      <c r="N294" s="82"/>
      <c r="O294" s="314" t="s">
        <v>3288</v>
      </c>
      <c r="P294" s="172"/>
    </row>
    <row r="295" spans="1:16" s="499" customFormat="1" ht="26.4" customHeight="1" x14ac:dyDescent="0.3">
      <c r="A295" s="197"/>
      <c r="B295" s="197"/>
      <c r="C295" s="201"/>
      <c r="D295" s="18" t="s">
        <v>2286</v>
      </c>
      <c r="E295" s="324">
        <f>331/1851</f>
        <v>0.17882225823878983</v>
      </c>
      <c r="F295" s="324">
        <v>0.14399999999999999</v>
      </c>
      <c r="G295" s="41">
        <v>0.13300000000000001</v>
      </c>
      <c r="H295" s="37">
        <v>10.1</v>
      </c>
      <c r="I295" s="37">
        <v>8.1999999999999993</v>
      </c>
      <c r="J295" s="82"/>
      <c r="K295" s="82"/>
      <c r="L295" s="82"/>
      <c r="M295" s="82"/>
      <c r="N295" s="82"/>
      <c r="O295" s="314" t="s">
        <v>3289</v>
      </c>
      <c r="P295" s="172"/>
    </row>
    <row r="296" spans="1:16" s="499" customFormat="1" ht="26.4" customHeight="1" x14ac:dyDescent="0.3">
      <c r="A296" s="18" t="s">
        <v>2287</v>
      </c>
      <c r="B296" s="16" t="s">
        <v>2288</v>
      </c>
      <c r="C296" s="16"/>
      <c r="D296" s="18" t="s">
        <v>2289</v>
      </c>
      <c r="E296" s="53"/>
      <c r="F296" s="53"/>
      <c r="G296" s="53"/>
      <c r="H296" s="37"/>
      <c r="I296" s="37"/>
      <c r="J296" s="37"/>
      <c r="K296" s="37"/>
      <c r="L296" s="37"/>
      <c r="M296" s="37"/>
      <c r="N296" s="37"/>
      <c r="O296" s="319"/>
      <c r="P296" s="39" t="s">
        <v>2290</v>
      </c>
    </row>
    <row r="297" spans="1:16" s="499" customFormat="1" ht="26.4" customHeight="1" x14ac:dyDescent="0.3">
      <c r="A297" s="18" t="s">
        <v>2291</v>
      </c>
      <c r="B297" s="16" t="s">
        <v>2292</v>
      </c>
      <c r="C297" s="16"/>
      <c r="D297" s="18" t="s">
        <v>2293</v>
      </c>
      <c r="E297" s="53"/>
      <c r="F297" s="53"/>
      <c r="G297" s="53"/>
      <c r="H297" s="37"/>
      <c r="I297" s="37"/>
      <c r="J297" s="37"/>
      <c r="K297" s="37"/>
      <c r="L297" s="37"/>
      <c r="M297" s="37"/>
      <c r="N297" s="37"/>
      <c r="O297" s="319"/>
      <c r="P297" s="39" t="s">
        <v>2294</v>
      </c>
    </row>
    <row r="298" spans="1:16" s="499" customFormat="1" ht="26.4" customHeight="1" x14ac:dyDescent="0.3">
      <c r="A298" s="197" t="s">
        <v>2295</v>
      </c>
      <c r="B298" s="197" t="s">
        <v>2296</v>
      </c>
      <c r="C298" s="201"/>
      <c r="D298" s="16" t="s">
        <v>2297</v>
      </c>
      <c r="E298" s="319" t="s">
        <v>2298</v>
      </c>
      <c r="F298" s="319" t="s">
        <v>2299</v>
      </c>
      <c r="G298" s="319" t="s">
        <v>2300</v>
      </c>
      <c r="H298" s="37" t="s">
        <v>2301</v>
      </c>
      <c r="I298" s="309" t="s">
        <v>3252</v>
      </c>
      <c r="J298" s="36">
        <v>1823527367</v>
      </c>
      <c r="K298" s="304">
        <v>2154507014</v>
      </c>
      <c r="L298" s="304">
        <v>2306117683</v>
      </c>
      <c r="M298" s="304">
        <v>911751483</v>
      </c>
      <c r="N298" s="304">
        <v>1313702244</v>
      </c>
      <c r="O298" s="319" t="s">
        <v>3453</v>
      </c>
      <c r="P298" s="172" t="s">
        <v>3622</v>
      </c>
    </row>
    <row r="299" spans="1:16" s="499" customFormat="1" ht="26.4" customHeight="1" x14ac:dyDescent="0.3">
      <c r="A299" s="197"/>
      <c r="B299" s="197"/>
      <c r="C299" s="201"/>
      <c r="D299" s="17" t="s">
        <v>2302</v>
      </c>
      <c r="E299" s="319" t="s">
        <v>2303</v>
      </c>
      <c r="F299" s="319" t="s">
        <v>2304</v>
      </c>
      <c r="G299" s="319" t="s">
        <v>2305</v>
      </c>
      <c r="H299" s="37" t="s">
        <v>2306</v>
      </c>
      <c r="I299" s="309" t="s">
        <v>3205</v>
      </c>
      <c r="J299" s="36">
        <v>3479914</v>
      </c>
      <c r="K299" s="304">
        <v>5400246</v>
      </c>
      <c r="L299" s="304">
        <v>43552646</v>
      </c>
      <c r="M299" s="304">
        <v>88449797</v>
      </c>
      <c r="N299" s="304">
        <v>358459</v>
      </c>
      <c r="O299" s="319" t="s">
        <v>3454</v>
      </c>
      <c r="P299" s="172"/>
    </row>
    <row r="300" spans="1:16" s="499" customFormat="1" ht="26.4" customHeight="1" x14ac:dyDescent="0.3">
      <c r="A300" s="197"/>
      <c r="B300" s="197"/>
      <c r="C300" s="201"/>
      <c r="D300" s="17" t="s">
        <v>2307</v>
      </c>
      <c r="E300" s="319" t="s">
        <v>2308</v>
      </c>
      <c r="F300" s="319" t="s">
        <v>2309</v>
      </c>
      <c r="G300" s="319" t="s">
        <v>2310</v>
      </c>
      <c r="H300" s="37" t="s">
        <v>2311</v>
      </c>
      <c r="I300" s="309" t="s">
        <v>3206</v>
      </c>
      <c r="J300" s="36">
        <v>56786234</v>
      </c>
      <c r="K300" s="304">
        <v>79126995</v>
      </c>
      <c r="L300" s="304">
        <v>164317486</v>
      </c>
      <c r="M300" s="304">
        <v>1157660774</v>
      </c>
      <c r="N300" s="304">
        <v>128418285</v>
      </c>
      <c r="O300" s="319" t="s">
        <v>3455</v>
      </c>
      <c r="P300" s="172"/>
    </row>
    <row r="301" spans="1:16" s="499" customFormat="1" ht="26.4" customHeight="1" x14ac:dyDescent="0.3">
      <c r="A301" s="197" t="s">
        <v>2312</v>
      </c>
      <c r="B301" s="197" t="s">
        <v>2313</v>
      </c>
      <c r="C301" s="201"/>
      <c r="D301" s="18" t="s">
        <v>2314</v>
      </c>
      <c r="E301" s="53">
        <v>595</v>
      </c>
      <c r="F301" s="53">
        <v>481</v>
      </c>
      <c r="G301" s="53">
        <v>407</v>
      </c>
      <c r="H301" s="37">
        <v>488</v>
      </c>
      <c r="I301" s="37" t="s">
        <v>3228</v>
      </c>
      <c r="J301" s="37"/>
      <c r="K301" s="37"/>
      <c r="L301" s="37"/>
      <c r="M301" s="37"/>
      <c r="N301" s="37"/>
      <c r="O301" s="319" t="s">
        <v>3292</v>
      </c>
      <c r="P301" s="172" t="s">
        <v>3225</v>
      </c>
    </row>
    <row r="302" spans="1:16" s="499" customFormat="1" ht="26.4" customHeight="1" x14ac:dyDescent="0.3">
      <c r="A302" s="197"/>
      <c r="B302" s="197"/>
      <c r="C302" s="201"/>
      <c r="D302" s="18" t="s">
        <v>2315</v>
      </c>
      <c r="E302" s="53">
        <v>95</v>
      </c>
      <c r="F302" s="53">
        <v>56</v>
      </c>
      <c r="G302" s="53">
        <v>77</v>
      </c>
      <c r="H302" s="37" t="s">
        <v>3228</v>
      </c>
      <c r="I302" s="37" t="s">
        <v>3228</v>
      </c>
      <c r="J302" s="37"/>
      <c r="K302" s="37"/>
      <c r="L302" s="37"/>
      <c r="M302" s="37"/>
      <c r="N302" s="37"/>
      <c r="O302" s="319" t="s">
        <v>3293</v>
      </c>
      <c r="P302" s="172"/>
    </row>
    <row r="303" spans="1:16" s="499" customFormat="1" ht="26.4" customHeight="1" x14ac:dyDescent="0.3">
      <c r="A303" s="197"/>
      <c r="B303" s="197"/>
      <c r="C303" s="201"/>
      <c r="D303" s="18" t="s">
        <v>2316</v>
      </c>
      <c r="E303" s="53">
        <v>555</v>
      </c>
      <c r="F303" s="53">
        <v>175</v>
      </c>
      <c r="G303" s="53">
        <v>183</v>
      </c>
      <c r="H303" s="37" t="s">
        <v>3228</v>
      </c>
      <c r="I303" s="37" t="s">
        <v>3228</v>
      </c>
      <c r="J303" s="37"/>
      <c r="K303" s="37"/>
      <c r="L303" s="37"/>
      <c r="M303" s="37"/>
      <c r="N303" s="37"/>
      <c r="O303" s="319" t="s">
        <v>3294</v>
      </c>
      <c r="P303" s="172"/>
    </row>
    <row r="304" spans="1:16" s="499" customFormat="1" ht="26.4" customHeight="1" x14ac:dyDescent="0.3">
      <c r="A304" s="197"/>
      <c r="B304" s="197"/>
      <c r="C304" s="201"/>
      <c r="D304" s="18" t="s">
        <v>2317</v>
      </c>
      <c r="E304" s="53"/>
      <c r="F304" s="53"/>
      <c r="G304" s="53"/>
      <c r="H304" s="37"/>
      <c r="I304" s="37"/>
      <c r="J304" s="37"/>
      <c r="K304" s="37"/>
      <c r="L304" s="37"/>
      <c r="M304" s="37"/>
      <c r="N304" s="37"/>
      <c r="O304" s="319"/>
      <c r="P304" s="39" t="s">
        <v>2318</v>
      </c>
    </row>
    <row r="305" spans="1:16" s="499" customFormat="1" ht="26.4" customHeight="1" x14ac:dyDescent="0.3">
      <c r="A305" s="202" t="s">
        <v>2319</v>
      </c>
      <c r="B305" s="197" t="s">
        <v>2320</v>
      </c>
      <c r="C305" s="201"/>
      <c r="D305" s="18" t="s">
        <v>2321</v>
      </c>
      <c r="E305" s="53"/>
      <c r="F305" s="53"/>
      <c r="G305" s="53"/>
      <c r="H305" s="37"/>
      <c r="I305" s="37"/>
      <c r="J305" s="37"/>
      <c r="K305" s="37"/>
      <c r="L305" s="37"/>
      <c r="M305" s="37"/>
      <c r="N305" s="37"/>
      <c r="O305" s="319"/>
      <c r="P305" s="172" t="s">
        <v>2290</v>
      </c>
    </row>
    <row r="306" spans="1:16" s="499" customFormat="1" ht="26.4" customHeight="1" x14ac:dyDescent="0.3">
      <c r="A306" s="202"/>
      <c r="B306" s="197"/>
      <c r="C306" s="201"/>
      <c r="D306" s="18" t="s">
        <v>2322</v>
      </c>
      <c r="E306" s="53"/>
      <c r="F306" s="53"/>
      <c r="G306" s="53"/>
      <c r="H306" s="37"/>
      <c r="I306" s="37"/>
      <c r="J306" s="37"/>
      <c r="K306" s="37"/>
      <c r="L306" s="37"/>
      <c r="M306" s="37"/>
      <c r="N306" s="37"/>
      <c r="O306" s="319"/>
      <c r="P306" s="172"/>
    </row>
    <row r="307" spans="1:16" s="499" customFormat="1" ht="26.4" customHeight="1" x14ac:dyDescent="0.3">
      <c r="A307" s="202"/>
      <c r="B307" s="197"/>
      <c r="C307" s="201"/>
      <c r="D307" s="18" t="s">
        <v>2323</v>
      </c>
      <c r="E307" s="53"/>
      <c r="F307" s="53"/>
      <c r="G307" s="53"/>
      <c r="H307" s="37"/>
      <c r="I307" s="37"/>
      <c r="J307" s="37"/>
      <c r="K307" s="37"/>
      <c r="L307" s="37"/>
      <c r="M307" s="37"/>
      <c r="N307" s="37"/>
      <c r="O307" s="319"/>
      <c r="P307" s="172"/>
    </row>
    <row r="308" spans="1:16" s="499" customFormat="1" ht="26.4" customHeight="1" x14ac:dyDescent="0.3">
      <c r="A308" s="202"/>
      <c r="B308" s="197"/>
      <c r="C308" s="201"/>
      <c r="D308" s="18" t="s">
        <v>2324</v>
      </c>
      <c r="E308" s="53"/>
      <c r="F308" s="53"/>
      <c r="G308" s="53"/>
      <c r="H308" s="37"/>
      <c r="I308" s="37"/>
      <c r="J308" s="37"/>
      <c r="K308" s="37"/>
      <c r="L308" s="37"/>
      <c r="M308" s="37"/>
      <c r="N308" s="37"/>
      <c r="O308" s="319"/>
      <c r="P308" s="172"/>
    </row>
    <row r="309" spans="1:16" s="499" customFormat="1" ht="26.4" customHeight="1" x14ac:dyDescent="0.3">
      <c r="A309" s="202"/>
      <c r="B309" s="197"/>
      <c r="C309" s="201"/>
      <c r="D309" s="18" t="s">
        <v>2325</v>
      </c>
      <c r="E309" s="53"/>
      <c r="F309" s="53"/>
      <c r="G309" s="53"/>
      <c r="H309" s="37"/>
      <c r="I309" s="37"/>
      <c r="J309" s="37"/>
      <c r="K309" s="37"/>
      <c r="L309" s="37"/>
      <c r="M309" s="37"/>
      <c r="N309" s="37"/>
      <c r="O309" s="319"/>
      <c r="P309" s="172"/>
    </row>
    <row r="310" spans="1:16" s="499" customFormat="1" ht="26.4" customHeight="1" x14ac:dyDescent="0.3">
      <c r="A310" s="18" t="s">
        <v>2326</v>
      </c>
      <c r="B310" s="16" t="s">
        <v>2327</v>
      </c>
      <c r="C310" s="16"/>
      <c r="D310" s="18" t="s">
        <v>332</v>
      </c>
      <c r="E310" s="53"/>
      <c r="F310" s="53"/>
      <c r="G310" s="53"/>
      <c r="H310" s="37"/>
      <c r="I310" s="37"/>
      <c r="J310" s="37"/>
      <c r="K310" s="37"/>
      <c r="L310" s="37"/>
      <c r="M310" s="37"/>
      <c r="N310" s="37"/>
      <c r="O310" s="319"/>
      <c r="P310" s="39" t="s">
        <v>2328</v>
      </c>
    </row>
    <row r="311" spans="1:16" s="499" customFormat="1" ht="26.4" customHeight="1" x14ac:dyDescent="0.3">
      <c r="A311" s="198" t="s">
        <v>2329</v>
      </c>
      <c r="B311" s="198"/>
      <c r="C311" s="198"/>
      <c r="D311" s="198"/>
      <c r="E311" s="198"/>
      <c r="F311" s="198"/>
      <c r="G311" s="198"/>
      <c r="H311" s="198"/>
      <c r="I311" s="198"/>
      <c r="J311" s="198"/>
      <c r="K311" s="198"/>
      <c r="L311" s="198"/>
      <c r="M311" s="198"/>
      <c r="N311" s="198"/>
      <c r="O311" s="198"/>
      <c r="P311" s="198"/>
    </row>
    <row r="312" spans="1:16" s="499" customFormat="1" ht="26.4" customHeight="1" x14ac:dyDescent="0.3">
      <c r="A312" s="197" t="s">
        <v>2330</v>
      </c>
      <c r="B312" s="197" t="s">
        <v>2331</v>
      </c>
      <c r="C312" s="201"/>
      <c r="D312" s="18" t="s">
        <v>2332</v>
      </c>
      <c r="E312" s="319" t="s">
        <v>2333</v>
      </c>
      <c r="F312" s="319" t="s">
        <v>2334</v>
      </c>
      <c r="G312" s="319" t="s">
        <v>2335</v>
      </c>
      <c r="H312" s="37" t="s">
        <v>2336</v>
      </c>
      <c r="I312" s="36">
        <v>122320482</v>
      </c>
      <c r="J312" s="36">
        <v>121513780</v>
      </c>
      <c r="K312" s="304">
        <v>202004443</v>
      </c>
      <c r="L312" s="304">
        <v>119386214</v>
      </c>
      <c r="M312" s="304">
        <v>78848948</v>
      </c>
      <c r="N312" s="304">
        <v>35033387</v>
      </c>
      <c r="O312" s="319" t="s">
        <v>3453</v>
      </c>
      <c r="P312" s="172" t="s">
        <v>3622</v>
      </c>
    </row>
    <row r="313" spans="1:16" s="499" customFormat="1" ht="26.4" customHeight="1" x14ac:dyDescent="0.3">
      <c r="A313" s="197"/>
      <c r="B313" s="197"/>
      <c r="C313" s="201"/>
      <c r="D313" s="18" t="s">
        <v>2337</v>
      </c>
      <c r="E313" s="319" t="s">
        <v>2338</v>
      </c>
      <c r="F313" s="319" t="s">
        <v>2339</v>
      </c>
      <c r="G313" s="319" t="s">
        <v>2340</v>
      </c>
      <c r="H313" s="37" t="s">
        <v>2341</v>
      </c>
      <c r="I313" s="36">
        <v>2794057</v>
      </c>
      <c r="J313" s="36">
        <v>763343</v>
      </c>
      <c r="K313" s="304">
        <v>1238061</v>
      </c>
      <c r="L313" s="304">
        <v>3489989</v>
      </c>
      <c r="M313" s="304">
        <v>859171</v>
      </c>
      <c r="N313" s="304">
        <v>146961</v>
      </c>
      <c r="O313" s="319" t="s">
        <v>3454</v>
      </c>
      <c r="P313" s="172"/>
    </row>
    <row r="314" spans="1:16" s="499" customFormat="1" ht="26.4" customHeight="1" x14ac:dyDescent="0.3">
      <c r="A314" s="197"/>
      <c r="B314" s="197"/>
      <c r="C314" s="201"/>
      <c r="D314" s="18" t="s">
        <v>2342</v>
      </c>
      <c r="E314" s="319" t="s">
        <v>2343</v>
      </c>
      <c r="F314" s="319" t="s">
        <v>2344</v>
      </c>
      <c r="G314" s="319" t="s">
        <v>2345</v>
      </c>
      <c r="H314" s="37" t="s">
        <v>2346</v>
      </c>
      <c r="I314" s="36">
        <v>9196798</v>
      </c>
      <c r="J314" s="36">
        <v>9942493</v>
      </c>
      <c r="K314" s="304">
        <v>17029127</v>
      </c>
      <c r="L314" s="304">
        <v>17193910</v>
      </c>
      <c r="M314" s="304">
        <v>31331417</v>
      </c>
      <c r="N314" s="304">
        <v>6295007</v>
      </c>
      <c r="O314" s="319" t="s">
        <v>3455</v>
      </c>
      <c r="P314" s="172"/>
    </row>
    <row r="315" spans="1:16" s="499" customFormat="1" ht="26.4" customHeight="1" x14ac:dyDescent="0.3">
      <c r="A315" s="18" t="s">
        <v>2347</v>
      </c>
      <c r="B315" s="16" t="s">
        <v>2348</v>
      </c>
      <c r="C315" s="16"/>
      <c r="D315" s="18" t="s">
        <v>2349</v>
      </c>
      <c r="E315" s="53"/>
      <c r="F315" s="53"/>
      <c r="G315" s="53"/>
      <c r="H315" s="37"/>
      <c r="I315" s="37"/>
      <c r="J315" s="37"/>
      <c r="K315" s="37"/>
      <c r="L315" s="37"/>
      <c r="M315" s="37"/>
      <c r="N315" s="37"/>
      <c r="O315" s="319"/>
      <c r="P315" s="39" t="s">
        <v>2350</v>
      </c>
    </row>
    <row r="316" spans="1:16" s="499" customFormat="1" ht="26.4" customHeight="1" x14ac:dyDescent="0.3">
      <c r="A316" s="197" t="s">
        <v>2351</v>
      </c>
      <c r="B316" s="197" t="s">
        <v>2352</v>
      </c>
      <c r="C316" s="201"/>
      <c r="D316" s="18" t="s">
        <v>2353</v>
      </c>
      <c r="E316" s="53"/>
      <c r="F316" s="53"/>
      <c r="G316" s="53"/>
      <c r="H316" s="37"/>
      <c r="I316" s="37"/>
      <c r="J316" s="37"/>
      <c r="K316" s="37"/>
      <c r="L316" s="37"/>
      <c r="M316" s="37"/>
      <c r="N316" s="37"/>
      <c r="O316" s="319"/>
      <c r="P316" s="39" t="s">
        <v>2354</v>
      </c>
    </row>
    <row r="317" spans="1:16" s="499" customFormat="1" ht="26.4" customHeight="1" x14ac:dyDescent="0.3">
      <c r="A317" s="197"/>
      <c r="B317" s="197"/>
      <c r="C317" s="201"/>
      <c r="D317" s="18" t="s">
        <v>2355</v>
      </c>
      <c r="E317" s="53"/>
      <c r="F317" s="53"/>
      <c r="G317" s="53"/>
      <c r="H317" s="37"/>
      <c r="I317" s="37"/>
      <c r="J317" s="37"/>
      <c r="K317" s="37"/>
      <c r="L317" s="37"/>
      <c r="M317" s="37"/>
      <c r="N317" s="37"/>
      <c r="O317" s="319"/>
      <c r="P317" s="39" t="s">
        <v>2356</v>
      </c>
    </row>
    <row r="318" spans="1:16" s="499" customFormat="1" ht="26.4" customHeight="1" x14ac:dyDescent="0.3">
      <c r="A318" s="18" t="s">
        <v>2357</v>
      </c>
      <c r="B318" s="16" t="s">
        <v>2358</v>
      </c>
      <c r="C318" s="16"/>
      <c r="D318" s="18" t="s">
        <v>2359</v>
      </c>
      <c r="E318" s="319" t="s">
        <v>2360</v>
      </c>
      <c r="F318" s="319" t="s">
        <v>2361</v>
      </c>
      <c r="G318" s="319" t="s">
        <v>2362</v>
      </c>
      <c r="H318" s="37" t="s">
        <v>2363</v>
      </c>
      <c r="I318" s="36">
        <v>7852817</v>
      </c>
      <c r="J318" s="36">
        <v>4139182</v>
      </c>
      <c r="K318" s="304">
        <v>6205770</v>
      </c>
      <c r="L318" s="304">
        <v>28088607</v>
      </c>
      <c r="M318" s="304">
        <v>48746392</v>
      </c>
      <c r="N318" s="304">
        <v>19742429</v>
      </c>
      <c r="O318" s="319" t="s">
        <v>3455</v>
      </c>
      <c r="P318" s="39" t="s">
        <v>3622</v>
      </c>
    </row>
    <row r="319" spans="1:16" s="499" customFormat="1" ht="26.4" customHeight="1" x14ac:dyDescent="0.3">
      <c r="A319" s="18" t="s">
        <v>2364</v>
      </c>
      <c r="B319" s="16" t="s">
        <v>2365</v>
      </c>
      <c r="C319" s="16"/>
      <c r="D319" s="18" t="s">
        <v>2366</v>
      </c>
      <c r="E319" s="319" t="s">
        <v>2367</v>
      </c>
      <c r="F319" s="319" t="s">
        <v>2368</v>
      </c>
      <c r="G319" s="319" t="s">
        <v>2369</v>
      </c>
      <c r="H319" s="36">
        <v>52400575</v>
      </c>
      <c r="I319" s="36">
        <v>5670662</v>
      </c>
      <c r="J319" s="36">
        <v>1945747</v>
      </c>
      <c r="K319" s="304">
        <v>3973075</v>
      </c>
      <c r="L319" s="304" t="s">
        <v>3428</v>
      </c>
      <c r="M319" s="304">
        <v>46416762</v>
      </c>
      <c r="N319" s="304" t="s">
        <v>3633</v>
      </c>
      <c r="O319" s="319" t="s">
        <v>3455</v>
      </c>
      <c r="P319" s="39" t="s">
        <v>3622</v>
      </c>
    </row>
    <row r="320" spans="1:16" s="499" customFormat="1" ht="26.4" customHeight="1" x14ac:dyDescent="0.3">
      <c r="A320" s="198" t="s">
        <v>2370</v>
      </c>
      <c r="B320" s="198"/>
      <c r="C320" s="198"/>
      <c r="D320" s="198"/>
      <c r="E320" s="198"/>
      <c r="F320" s="198"/>
      <c r="G320" s="198"/>
      <c r="H320" s="198"/>
      <c r="I320" s="198"/>
      <c r="J320" s="198"/>
      <c r="K320" s="198"/>
      <c r="L320" s="198"/>
      <c r="M320" s="198"/>
      <c r="N320" s="198"/>
      <c r="O320" s="198"/>
      <c r="P320" s="198"/>
    </row>
    <row r="321" spans="1:16" s="499" customFormat="1" ht="26.4" customHeight="1" x14ac:dyDescent="0.3">
      <c r="A321" s="18" t="s">
        <v>2371</v>
      </c>
      <c r="B321" s="16" t="s">
        <v>2372</v>
      </c>
      <c r="C321" s="16" t="s">
        <v>2373</v>
      </c>
      <c r="D321" s="18" t="s">
        <v>2374</v>
      </c>
      <c r="E321" s="37">
        <v>88.8</v>
      </c>
      <c r="F321" s="37">
        <v>88.4</v>
      </c>
      <c r="G321" s="37">
        <v>88.8</v>
      </c>
      <c r="H321" s="37">
        <v>90.7</v>
      </c>
      <c r="I321" s="37">
        <v>90.6</v>
      </c>
      <c r="J321" s="37">
        <v>92</v>
      </c>
      <c r="K321" s="37">
        <v>91.9</v>
      </c>
      <c r="L321" s="37">
        <v>92.6</v>
      </c>
      <c r="M321" s="37">
        <v>94.5</v>
      </c>
      <c r="N321" s="37"/>
      <c r="O321" s="319"/>
      <c r="P321" s="39" t="s">
        <v>3640</v>
      </c>
    </row>
    <row r="322" spans="1:16" s="499" customFormat="1" ht="26.4" customHeight="1" x14ac:dyDescent="0.3">
      <c r="A322" s="198" t="s">
        <v>2375</v>
      </c>
      <c r="B322" s="198"/>
      <c r="C322" s="198"/>
      <c r="D322" s="198"/>
      <c r="E322" s="198"/>
      <c r="F322" s="198"/>
      <c r="G322" s="198"/>
      <c r="H322" s="198"/>
      <c r="I322" s="198"/>
      <c r="J322" s="198"/>
      <c r="K322" s="198"/>
      <c r="L322" s="198"/>
      <c r="M322" s="198"/>
      <c r="N322" s="198"/>
      <c r="O322" s="198"/>
      <c r="P322" s="198"/>
    </row>
    <row r="323" spans="1:16" s="499" customFormat="1" ht="26.4" customHeight="1" x14ac:dyDescent="0.3">
      <c r="A323" s="18" t="s">
        <v>2376</v>
      </c>
      <c r="B323" s="16" t="s">
        <v>2377</v>
      </c>
      <c r="C323" s="16"/>
      <c r="D323" s="18" t="s">
        <v>2378</v>
      </c>
      <c r="E323" s="53"/>
      <c r="F323" s="53"/>
      <c r="G323" s="53"/>
      <c r="H323" s="37"/>
      <c r="I323" s="37"/>
      <c r="J323" s="37"/>
      <c r="K323" s="37"/>
      <c r="L323" s="37"/>
      <c r="M323" s="37"/>
      <c r="N323" s="37"/>
      <c r="O323" s="319"/>
      <c r="P323" s="39" t="s">
        <v>2379</v>
      </c>
    </row>
    <row r="324" spans="1:16" s="499" customFormat="1" ht="26.4" customHeight="1" x14ac:dyDescent="0.3">
      <c r="A324" s="18" t="s">
        <v>2380</v>
      </c>
      <c r="B324" s="16" t="s">
        <v>2381</v>
      </c>
      <c r="C324" s="16"/>
      <c r="D324" s="18" t="s">
        <v>2382</v>
      </c>
      <c r="E324" s="319" t="s">
        <v>2383</v>
      </c>
      <c r="F324" s="319" t="s">
        <v>2384</v>
      </c>
      <c r="G324" s="319" t="s">
        <v>2385</v>
      </c>
      <c r="H324" s="37" t="s">
        <v>2386</v>
      </c>
      <c r="I324" s="36">
        <v>112133642</v>
      </c>
      <c r="J324" s="36">
        <v>100611509</v>
      </c>
      <c r="K324" s="304">
        <v>47870430</v>
      </c>
      <c r="L324" s="304">
        <v>159394748</v>
      </c>
      <c r="M324" s="304">
        <v>80563932</v>
      </c>
      <c r="N324" s="304" t="s">
        <v>3632</v>
      </c>
      <c r="O324" s="319" t="s">
        <v>3455</v>
      </c>
      <c r="P324" s="39" t="s">
        <v>3622</v>
      </c>
    </row>
    <row r="325" spans="1:16" s="499" customFormat="1" ht="26.4" customHeight="1" x14ac:dyDescent="0.3">
      <c r="A325" s="18" t="s">
        <v>2387</v>
      </c>
      <c r="B325" s="16" t="s">
        <v>2388</v>
      </c>
      <c r="C325" s="16"/>
      <c r="D325" s="18" t="s">
        <v>2389</v>
      </c>
      <c r="E325" s="53"/>
      <c r="F325" s="53"/>
      <c r="G325" s="316"/>
      <c r="H325" s="316"/>
      <c r="I325" s="316"/>
      <c r="J325" s="316"/>
      <c r="K325" s="316"/>
      <c r="L325" s="316"/>
      <c r="M325" s="316"/>
      <c r="N325" s="316"/>
      <c r="O325" s="328"/>
      <c r="P325" s="39" t="s">
        <v>2390</v>
      </c>
    </row>
    <row r="326" spans="1:16" s="500" customFormat="1" ht="26.4" customHeight="1" x14ac:dyDescent="0.3">
      <c r="A326" s="228" t="s">
        <v>2391</v>
      </c>
      <c r="B326" s="228"/>
      <c r="C326" s="228"/>
      <c r="D326" s="228"/>
      <c r="E326" s="228"/>
      <c r="F326" s="228"/>
      <c r="G326" s="228"/>
      <c r="H326" s="228"/>
      <c r="I326" s="228"/>
      <c r="J326" s="228"/>
      <c r="K326" s="228"/>
      <c r="L326" s="228"/>
      <c r="M326" s="228"/>
      <c r="N326" s="228"/>
      <c r="O326" s="228"/>
      <c r="P326" s="228"/>
    </row>
    <row r="327" spans="1:16" s="499" customFormat="1" ht="26.4" customHeight="1" x14ac:dyDescent="0.3">
      <c r="A327" s="198" t="s">
        <v>2392</v>
      </c>
      <c r="B327" s="198"/>
      <c r="C327" s="198"/>
      <c r="D327" s="198"/>
      <c r="E327" s="198"/>
      <c r="F327" s="198"/>
      <c r="G327" s="198"/>
      <c r="H327" s="198"/>
      <c r="I327" s="198"/>
      <c r="J327" s="198"/>
      <c r="K327" s="198"/>
      <c r="L327" s="198"/>
      <c r="M327" s="198"/>
      <c r="N327" s="198"/>
      <c r="O327" s="198"/>
      <c r="P327" s="198"/>
    </row>
    <row r="328" spans="1:16" s="499" customFormat="1" ht="26.4" customHeight="1" x14ac:dyDescent="0.3">
      <c r="A328" s="18" t="s">
        <v>2393</v>
      </c>
      <c r="B328" s="16" t="s">
        <v>2394</v>
      </c>
      <c r="C328" s="16"/>
      <c r="D328" s="18" t="s">
        <v>2395</v>
      </c>
      <c r="E328" s="37"/>
      <c r="F328" s="37"/>
      <c r="G328" s="37"/>
      <c r="H328" s="37"/>
      <c r="I328" s="37"/>
      <c r="J328" s="37"/>
      <c r="K328" s="37"/>
      <c r="L328" s="37"/>
      <c r="M328" s="37"/>
      <c r="N328" s="37"/>
      <c r="O328" s="319"/>
      <c r="P328" s="39" t="s">
        <v>2396</v>
      </c>
    </row>
    <row r="329" spans="1:16" s="499" customFormat="1" ht="26.4" customHeight="1" x14ac:dyDescent="0.3">
      <c r="A329" s="18" t="s">
        <v>2397</v>
      </c>
      <c r="B329" s="16" t="s">
        <v>2398</v>
      </c>
      <c r="C329" s="16"/>
      <c r="D329" s="18" t="s">
        <v>2399</v>
      </c>
      <c r="E329" s="53"/>
      <c r="F329" s="53"/>
      <c r="G329" s="53"/>
      <c r="H329" s="37"/>
      <c r="I329" s="37"/>
      <c r="J329" s="37"/>
      <c r="K329" s="37"/>
      <c r="L329" s="37"/>
      <c r="M329" s="37"/>
      <c r="N329" s="37"/>
      <c r="O329" s="319"/>
      <c r="P329" s="39" t="s">
        <v>2400</v>
      </c>
    </row>
    <row r="330" spans="1:16" s="499" customFormat="1" ht="26.4" customHeight="1" x14ac:dyDescent="0.3">
      <c r="A330" s="18" t="s">
        <v>2401</v>
      </c>
      <c r="B330" s="16" t="s">
        <v>2402</v>
      </c>
      <c r="C330" s="16"/>
      <c r="D330" s="18" t="s">
        <v>2403</v>
      </c>
      <c r="E330" s="53"/>
      <c r="F330" s="53"/>
      <c r="G330" s="53"/>
      <c r="H330" s="37"/>
      <c r="I330" s="37"/>
      <c r="J330" s="37"/>
      <c r="K330" s="37"/>
      <c r="L330" s="37"/>
      <c r="M330" s="37"/>
      <c r="N330" s="37"/>
      <c r="O330" s="319"/>
      <c r="P330" s="39" t="s">
        <v>2396</v>
      </c>
    </row>
    <row r="331" spans="1:16" s="499" customFormat="1" ht="26.4" customHeight="1" x14ac:dyDescent="0.3">
      <c r="A331" s="18" t="s">
        <v>2404</v>
      </c>
      <c r="B331" s="16" t="s">
        <v>2405</v>
      </c>
      <c r="C331" s="16"/>
      <c r="D331" s="18" t="s">
        <v>332</v>
      </c>
      <c r="E331" s="53"/>
      <c r="F331" s="53"/>
      <c r="G331" s="53"/>
      <c r="H331" s="37"/>
      <c r="I331" s="37"/>
      <c r="J331" s="37"/>
      <c r="K331" s="37"/>
      <c r="L331" s="37"/>
      <c r="M331" s="37"/>
      <c r="N331" s="37"/>
      <c r="O331" s="319"/>
      <c r="P331" s="39" t="s">
        <v>2406</v>
      </c>
    </row>
    <row r="332" spans="1:16" s="499" customFormat="1" ht="26.4" customHeight="1" x14ac:dyDescent="0.3">
      <c r="A332" s="18" t="s">
        <v>2407</v>
      </c>
      <c r="B332" s="16" t="s">
        <v>2408</v>
      </c>
      <c r="C332" s="16"/>
      <c r="D332" s="18" t="s">
        <v>2409</v>
      </c>
      <c r="E332" s="53"/>
      <c r="F332" s="53"/>
      <c r="G332" s="53"/>
      <c r="H332" s="37"/>
      <c r="I332" s="37"/>
      <c r="J332" s="37"/>
      <c r="K332" s="37"/>
      <c r="L332" s="37"/>
      <c r="M332" s="37"/>
      <c r="N332" s="37"/>
      <c r="O332" s="319"/>
      <c r="P332" s="39" t="s">
        <v>2396</v>
      </c>
    </row>
    <row r="333" spans="1:16" s="499" customFormat="1" ht="26.4" customHeight="1" x14ac:dyDescent="0.3">
      <c r="A333" s="18" t="s">
        <v>2410</v>
      </c>
      <c r="B333" s="16" t="s">
        <v>2411</v>
      </c>
      <c r="C333" s="16"/>
      <c r="D333" s="18" t="s">
        <v>2412</v>
      </c>
      <c r="E333" s="53"/>
      <c r="F333" s="53"/>
      <c r="G333" s="53"/>
      <c r="H333" s="37"/>
      <c r="I333" s="37"/>
      <c r="J333" s="37"/>
      <c r="K333" s="37"/>
      <c r="L333" s="37"/>
      <c r="M333" s="37"/>
      <c r="N333" s="37"/>
      <c r="O333" s="319"/>
      <c r="P333" s="39" t="s">
        <v>2396</v>
      </c>
    </row>
    <row r="334" spans="1:16" s="499" customFormat="1" ht="26.4" customHeight="1" x14ac:dyDescent="0.3">
      <c r="A334" s="18" t="s">
        <v>2413</v>
      </c>
      <c r="B334" s="16" t="s">
        <v>2414</v>
      </c>
      <c r="C334" s="16"/>
      <c r="D334" s="18" t="s">
        <v>332</v>
      </c>
      <c r="E334" s="53"/>
      <c r="F334" s="53"/>
      <c r="G334" s="53"/>
      <c r="H334" s="37"/>
      <c r="I334" s="37"/>
      <c r="J334" s="37"/>
      <c r="K334" s="37"/>
      <c r="L334" s="37"/>
      <c r="M334" s="37"/>
      <c r="N334" s="37"/>
      <c r="O334" s="319"/>
      <c r="P334" s="39" t="s">
        <v>2415</v>
      </c>
    </row>
    <row r="335" spans="1:16" s="499" customFormat="1" ht="26.4" customHeight="1" x14ac:dyDescent="0.3">
      <c r="A335" s="198" t="s">
        <v>2416</v>
      </c>
      <c r="B335" s="198"/>
      <c r="C335" s="198"/>
      <c r="D335" s="198"/>
      <c r="E335" s="198"/>
      <c r="F335" s="198"/>
      <c r="G335" s="198"/>
      <c r="H335" s="198"/>
      <c r="I335" s="198"/>
      <c r="J335" s="198"/>
      <c r="K335" s="198"/>
      <c r="L335" s="198"/>
      <c r="M335" s="198"/>
      <c r="N335" s="198"/>
      <c r="O335" s="198"/>
      <c r="P335" s="198"/>
    </row>
    <row r="336" spans="1:16" s="499" customFormat="1" ht="26.4" customHeight="1" x14ac:dyDescent="0.3">
      <c r="A336" s="18" t="s">
        <v>2417</v>
      </c>
      <c r="B336" s="16" t="s">
        <v>2418</v>
      </c>
      <c r="C336" s="16"/>
      <c r="D336" s="18" t="s">
        <v>2419</v>
      </c>
      <c r="E336" s="53"/>
      <c r="F336" s="53"/>
      <c r="G336" s="53"/>
      <c r="H336" s="37"/>
      <c r="I336" s="37"/>
      <c r="J336" s="37"/>
      <c r="K336" s="37"/>
      <c r="L336" s="37"/>
      <c r="M336" s="37"/>
      <c r="N336" s="37"/>
      <c r="O336" s="319"/>
      <c r="P336" s="59" t="s">
        <v>2420</v>
      </c>
    </row>
    <row r="337" spans="1:16" s="499" customFormat="1" ht="26.4" customHeight="1" x14ac:dyDescent="0.3">
      <c r="A337" s="18" t="s">
        <v>2421</v>
      </c>
      <c r="B337" s="16" t="s">
        <v>2422</v>
      </c>
      <c r="C337" s="16"/>
      <c r="D337" s="18"/>
      <c r="E337" s="53"/>
      <c r="F337" s="53"/>
      <c r="G337" s="53"/>
      <c r="H337" s="37"/>
      <c r="I337" s="37"/>
      <c r="J337" s="37"/>
      <c r="K337" s="37"/>
      <c r="L337" s="37"/>
      <c r="M337" s="37"/>
      <c r="N337" s="37"/>
      <c r="O337" s="319"/>
      <c r="P337" s="39" t="s">
        <v>2423</v>
      </c>
    </row>
    <row r="338" spans="1:16" s="499" customFormat="1" ht="26.4" customHeight="1" x14ac:dyDescent="0.3">
      <c r="A338" s="18" t="s">
        <v>2424</v>
      </c>
      <c r="B338" s="16" t="s">
        <v>2425</v>
      </c>
      <c r="C338" s="16"/>
      <c r="D338" s="18"/>
      <c r="E338" s="53"/>
      <c r="F338" s="53"/>
      <c r="G338" s="53"/>
      <c r="H338" s="37"/>
      <c r="I338" s="37"/>
      <c r="J338" s="37"/>
      <c r="K338" s="37"/>
      <c r="L338" s="37"/>
      <c r="M338" s="37"/>
      <c r="N338" s="37"/>
      <c r="O338" s="319"/>
      <c r="P338" s="59" t="s">
        <v>2426</v>
      </c>
    </row>
    <row r="339" spans="1:16" s="499" customFormat="1" ht="26.4" customHeight="1" x14ac:dyDescent="0.3">
      <c r="A339" s="18" t="s">
        <v>2427</v>
      </c>
      <c r="B339" s="16" t="s">
        <v>2428</v>
      </c>
      <c r="C339" s="16"/>
      <c r="D339" s="18"/>
      <c r="E339" s="53"/>
      <c r="F339" s="53"/>
      <c r="G339" s="53"/>
      <c r="H339" s="37"/>
      <c r="I339" s="37"/>
      <c r="J339" s="37"/>
      <c r="K339" s="37"/>
      <c r="L339" s="37"/>
      <c r="M339" s="37"/>
      <c r="N339" s="37"/>
      <c r="O339" s="319"/>
      <c r="P339" s="39" t="s">
        <v>2429</v>
      </c>
    </row>
    <row r="340" spans="1:16" s="499" customFormat="1" ht="26.4" customHeight="1" x14ac:dyDescent="0.3">
      <c r="A340" s="18" t="s">
        <v>2430</v>
      </c>
      <c r="B340" s="16" t="s">
        <v>2431</v>
      </c>
      <c r="C340" s="16"/>
      <c r="D340" s="18" t="s">
        <v>2432</v>
      </c>
      <c r="E340" s="53"/>
      <c r="F340" s="53"/>
      <c r="G340" s="53"/>
      <c r="H340" s="37"/>
      <c r="I340" s="37"/>
      <c r="J340" s="37"/>
      <c r="K340" s="37"/>
      <c r="L340" s="37"/>
      <c r="M340" s="37"/>
      <c r="N340" s="37"/>
      <c r="O340" s="319"/>
      <c r="P340" s="39" t="s">
        <v>647</v>
      </c>
    </row>
    <row r="341" spans="1:16" s="499" customFormat="1" ht="26.4" customHeight="1" x14ac:dyDescent="0.3">
      <c r="A341" s="198" t="s">
        <v>4098</v>
      </c>
      <c r="B341" s="198"/>
      <c r="C341" s="198"/>
      <c r="D341" s="198"/>
      <c r="E341" s="198"/>
      <c r="F341" s="198"/>
      <c r="G341" s="198"/>
      <c r="H341" s="198"/>
      <c r="I341" s="198"/>
      <c r="J341" s="198"/>
      <c r="K341" s="198"/>
      <c r="L341" s="198"/>
      <c r="M341" s="198"/>
      <c r="N341" s="198"/>
      <c r="O341" s="198"/>
      <c r="P341" s="198"/>
    </row>
    <row r="342" spans="1:16" s="499" customFormat="1" ht="26.4" customHeight="1" x14ac:dyDescent="0.3">
      <c r="A342" s="18" t="s">
        <v>2433</v>
      </c>
      <c r="B342" s="16" t="s">
        <v>2434</v>
      </c>
      <c r="C342" s="16"/>
      <c r="D342" s="16"/>
      <c r="E342" s="39"/>
      <c r="F342" s="39"/>
      <c r="G342" s="39"/>
      <c r="H342" s="37"/>
      <c r="I342" s="37"/>
      <c r="J342" s="37"/>
      <c r="K342" s="37"/>
      <c r="L342" s="37"/>
      <c r="M342" s="37"/>
      <c r="N342" s="37"/>
      <c r="O342" s="319"/>
      <c r="P342" s="39" t="s">
        <v>2435</v>
      </c>
    </row>
    <row r="343" spans="1:16" s="499" customFormat="1" ht="26.4" customHeight="1" x14ac:dyDescent="0.3">
      <c r="A343" s="18" t="s">
        <v>2436</v>
      </c>
      <c r="B343" s="16" t="s">
        <v>2437</v>
      </c>
      <c r="C343" s="16"/>
      <c r="D343" s="16" t="s">
        <v>2438</v>
      </c>
      <c r="E343" s="39"/>
      <c r="F343" s="39"/>
      <c r="G343" s="39"/>
      <c r="H343" s="37"/>
      <c r="I343" s="37"/>
      <c r="J343" s="37"/>
      <c r="K343" s="37"/>
      <c r="L343" s="37"/>
      <c r="M343" s="37"/>
      <c r="N343" s="37"/>
      <c r="O343" s="319"/>
      <c r="P343" s="39" t="s">
        <v>2439</v>
      </c>
    </row>
    <row r="344" spans="1:16" s="499" customFormat="1" ht="26.4" customHeight="1" x14ac:dyDescent="0.3">
      <c r="A344" s="198" t="s">
        <v>4099</v>
      </c>
      <c r="B344" s="198"/>
      <c r="C344" s="198"/>
      <c r="D344" s="198"/>
      <c r="E344" s="198"/>
      <c r="F344" s="198"/>
      <c r="G344" s="198"/>
      <c r="H344" s="198"/>
      <c r="I344" s="198"/>
      <c r="J344" s="198"/>
      <c r="K344" s="198"/>
      <c r="L344" s="198"/>
      <c r="M344" s="198"/>
      <c r="N344" s="198"/>
      <c r="O344" s="198"/>
      <c r="P344" s="198"/>
    </row>
    <row r="345" spans="1:16" s="499" customFormat="1" ht="26.4" customHeight="1" x14ac:dyDescent="0.3">
      <c r="A345" s="18" t="s">
        <v>2440</v>
      </c>
      <c r="B345" s="16" t="s">
        <v>2441</v>
      </c>
      <c r="C345" s="16" t="s">
        <v>2442</v>
      </c>
      <c r="D345" s="18" t="s">
        <v>2443</v>
      </c>
      <c r="E345" s="53"/>
      <c r="F345" s="53"/>
      <c r="G345" s="53"/>
      <c r="H345" s="37"/>
      <c r="I345" s="37"/>
      <c r="J345" s="37"/>
      <c r="K345" s="37"/>
      <c r="L345" s="37"/>
      <c r="M345" s="37"/>
      <c r="N345" s="37"/>
      <c r="O345" s="319"/>
      <c r="P345" s="39" t="s">
        <v>2444</v>
      </c>
    </row>
    <row r="346" spans="1:16" s="499" customFormat="1" ht="26.4" customHeight="1" x14ac:dyDescent="0.3">
      <c r="A346" s="198" t="s">
        <v>2445</v>
      </c>
      <c r="B346" s="198"/>
      <c r="C346" s="198"/>
      <c r="D346" s="198"/>
      <c r="E346" s="198"/>
      <c r="F346" s="198"/>
      <c r="G346" s="198"/>
      <c r="H346" s="198"/>
      <c r="I346" s="198"/>
      <c r="J346" s="198"/>
      <c r="K346" s="198"/>
      <c r="L346" s="198"/>
      <c r="M346" s="198"/>
      <c r="N346" s="198"/>
      <c r="O346" s="198"/>
      <c r="P346" s="198"/>
    </row>
    <row r="347" spans="1:16" s="499" customFormat="1" ht="26.4" customHeight="1" x14ac:dyDescent="0.3">
      <c r="A347" s="197" t="s">
        <v>2446</v>
      </c>
      <c r="B347" s="197" t="s">
        <v>2447</v>
      </c>
      <c r="C347" s="201"/>
      <c r="D347" s="202" t="s">
        <v>2448</v>
      </c>
      <c r="E347" s="53"/>
      <c r="F347" s="53"/>
      <c r="G347" s="53"/>
      <c r="H347" s="37"/>
      <c r="I347" s="37"/>
      <c r="J347" s="37"/>
      <c r="K347" s="37"/>
      <c r="L347" s="37"/>
      <c r="M347" s="37"/>
      <c r="N347" s="37"/>
      <c r="O347" s="319"/>
      <c r="P347" s="39" t="s">
        <v>2449</v>
      </c>
    </row>
    <row r="348" spans="1:16" s="499" customFormat="1" ht="26.4" customHeight="1" x14ac:dyDescent="0.3">
      <c r="A348" s="197"/>
      <c r="B348" s="197"/>
      <c r="C348" s="201"/>
      <c r="D348" s="202"/>
      <c r="E348" s="53"/>
      <c r="F348" s="53"/>
      <c r="G348" s="53"/>
      <c r="H348" s="37"/>
      <c r="I348" s="37"/>
      <c r="J348" s="37"/>
      <c r="K348" s="37"/>
      <c r="L348" s="37"/>
      <c r="M348" s="37"/>
      <c r="N348" s="37"/>
      <c r="O348" s="319"/>
      <c r="P348" s="39" t="s">
        <v>2450</v>
      </c>
    </row>
    <row r="349" spans="1:16" s="499" customFormat="1" ht="26.4" customHeight="1" x14ac:dyDescent="0.3">
      <c r="A349" s="18" t="s">
        <v>2451</v>
      </c>
      <c r="B349" s="16" t="s">
        <v>2452</v>
      </c>
      <c r="C349" s="16"/>
      <c r="D349" s="202"/>
      <c r="E349" s="53"/>
      <c r="F349" s="53"/>
      <c r="G349" s="53"/>
      <c r="H349" s="37"/>
      <c r="I349" s="37"/>
      <c r="J349" s="37"/>
      <c r="K349" s="37"/>
      <c r="L349" s="37"/>
      <c r="M349" s="37"/>
      <c r="N349" s="37"/>
      <c r="O349" s="319"/>
      <c r="P349" s="39" t="s">
        <v>2453</v>
      </c>
    </row>
    <row r="350" spans="1:16" s="499" customFormat="1" ht="26.4" customHeight="1" x14ac:dyDescent="0.3">
      <c r="A350" s="18" t="s">
        <v>2454</v>
      </c>
      <c r="B350" s="16" t="s">
        <v>2455</v>
      </c>
      <c r="C350" s="16"/>
      <c r="D350" s="202"/>
      <c r="E350" s="53"/>
      <c r="F350" s="53"/>
      <c r="G350" s="53"/>
      <c r="H350" s="37"/>
      <c r="I350" s="37"/>
      <c r="J350" s="37"/>
      <c r="K350" s="37"/>
      <c r="L350" s="37"/>
      <c r="M350" s="37"/>
      <c r="N350" s="37"/>
      <c r="O350" s="319"/>
      <c r="P350" s="39" t="s">
        <v>2456</v>
      </c>
    </row>
    <row r="351" spans="1:16" s="499" customFormat="1" ht="26.4" customHeight="1" x14ac:dyDescent="0.3">
      <c r="A351" s="197" t="s">
        <v>2457</v>
      </c>
      <c r="B351" s="197" t="s">
        <v>2458</v>
      </c>
      <c r="C351" s="201"/>
      <c r="D351" s="202"/>
      <c r="E351" s="53"/>
      <c r="F351" s="53"/>
      <c r="G351" s="53"/>
      <c r="H351" s="37"/>
      <c r="I351" s="37"/>
      <c r="J351" s="37"/>
      <c r="K351" s="37"/>
      <c r="L351" s="37"/>
      <c r="M351" s="37"/>
      <c r="N351" s="37"/>
      <c r="O351" s="319"/>
      <c r="P351" s="39" t="s">
        <v>2459</v>
      </c>
    </row>
    <row r="352" spans="1:16" s="499" customFormat="1" ht="26.4" customHeight="1" x14ac:dyDescent="0.3">
      <c r="A352" s="197"/>
      <c r="B352" s="197"/>
      <c r="C352" s="201"/>
      <c r="D352" s="202"/>
      <c r="E352" s="53"/>
      <c r="F352" s="53"/>
      <c r="G352" s="53"/>
      <c r="H352" s="37"/>
      <c r="I352" s="37"/>
      <c r="J352" s="37"/>
      <c r="K352" s="37"/>
      <c r="L352" s="37"/>
      <c r="M352" s="37"/>
      <c r="N352" s="37"/>
      <c r="O352" s="319"/>
      <c r="P352" s="39" t="s">
        <v>2460</v>
      </c>
    </row>
    <row r="353" spans="1:16" s="499" customFormat="1" ht="26.4" customHeight="1" x14ac:dyDescent="0.3">
      <c r="A353" s="18" t="s">
        <v>2461</v>
      </c>
      <c r="B353" s="16" t="s">
        <v>2462</v>
      </c>
      <c r="C353" s="16"/>
      <c r="D353" s="18" t="s">
        <v>2463</v>
      </c>
      <c r="E353" s="53"/>
      <c r="F353" s="53"/>
      <c r="G353" s="53"/>
      <c r="H353" s="37"/>
      <c r="I353" s="37"/>
      <c r="J353" s="37"/>
      <c r="K353" s="37"/>
      <c r="L353" s="37"/>
      <c r="M353" s="37"/>
      <c r="N353" s="37"/>
      <c r="O353" s="319"/>
      <c r="P353" s="39" t="s">
        <v>2464</v>
      </c>
    </row>
    <row r="354" spans="1:16" s="500" customFormat="1" ht="26.4" customHeight="1" x14ac:dyDescent="0.3">
      <c r="A354" s="228" t="s">
        <v>2465</v>
      </c>
      <c r="B354" s="228"/>
      <c r="C354" s="228"/>
      <c r="D354" s="228"/>
      <c r="E354" s="228"/>
      <c r="F354" s="228"/>
      <c r="G354" s="228"/>
      <c r="H354" s="228"/>
      <c r="I354" s="228"/>
      <c r="J354" s="228"/>
      <c r="K354" s="228"/>
      <c r="L354" s="228"/>
      <c r="M354" s="228"/>
      <c r="N354" s="228"/>
      <c r="O354" s="228"/>
      <c r="P354" s="228"/>
    </row>
    <row r="355" spans="1:16" s="499" customFormat="1" ht="26.4" customHeight="1" x14ac:dyDescent="0.3">
      <c r="A355" s="198" t="s">
        <v>2466</v>
      </c>
      <c r="B355" s="198"/>
      <c r="C355" s="198"/>
      <c r="D355" s="198"/>
      <c r="E355" s="198"/>
      <c r="F355" s="198"/>
      <c r="G355" s="198"/>
      <c r="H355" s="198"/>
      <c r="I355" s="198"/>
      <c r="J355" s="198"/>
      <c r="K355" s="198"/>
      <c r="L355" s="198"/>
      <c r="M355" s="198"/>
      <c r="N355" s="198"/>
      <c r="O355" s="198"/>
      <c r="P355" s="198"/>
    </row>
    <row r="356" spans="1:16" s="499" customFormat="1" ht="26.4" customHeight="1" x14ac:dyDescent="0.3">
      <c r="A356" s="20" t="s">
        <v>2467</v>
      </c>
      <c r="B356" s="31" t="s">
        <v>2468</v>
      </c>
      <c r="C356" s="31"/>
      <c r="D356" s="202" t="s">
        <v>2469</v>
      </c>
      <c r="E356" s="53"/>
      <c r="F356" s="53"/>
      <c r="G356" s="53"/>
      <c r="H356" s="37"/>
      <c r="I356" s="37"/>
      <c r="J356" s="37"/>
      <c r="K356" s="37"/>
      <c r="L356" s="37"/>
      <c r="M356" s="37"/>
      <c r="N356" s="37"/>
      <c r="O356" s="319"/>
      <c r="P356" s="172" t="s">
        <v>2470</v>
      </c>
    </row>
    <row r="357" spans="1:16" s="499" customFormat="1" ht="26.4" customHeight="1" x14ac:dyDescent="0.3">
      <c r="A357" s="20" t="s">
        <v>2471</v>
      </c>
      <c r="B357" s="31" t="s">
        <v>2472</v>
      </c>
      <c r="C357" s="31"/>
      <c r="D357" s="202"/>
      <c r="E357" s="53"/>
      <c r="F357" s="53"/>
      <c r="G357" s="53"/>
      <c r="H357" s="37"/>
      <c r="I357" s="37"/>
      <c r="J357" s="37"/>
      <c r="K357" s="37"/>
      <c r="L357" s="37"/>
      <c r="M357" s="37"/>
      <c r="N357" s="37"/>
      <c r="O357" s="319"/>
      <c r="P357" s="172"/>
    </row>
    <row r="358" spans="1:16" s="499" customFormat="1" ht="26.4" customHeight="1" x14ac:dyDescent="0.3">
      <c r="A358" s="20" t="s">
        <v>2473</v>
      </c>
      <c r="B358" s="31" t="s">
        <v>2474</v>
      </c>
      <c r="C358" s="31" t="s">
        <v>2475</v>
      </c>
      <c r="D358" s="18" t="s">
        <v>2476</v>
      </c>
      <c r="E358" s="53"/>
      <c r="F358" s="53"/>
      <c r="G358" s="53"/>
      <c r="H358" s="37"/>
      <c r="I358" s="37"/>
      <c r="J358" s="37"/>
      <c r="K358" s="37"/>
      <c r="L358" s="37"/>
      <c r="M358" s="37"/>
      <c r="N358" s="37"/>
      <c r="O358" s="319"/>
      <c r="P358" s="39"/>
    </row>
    <row r="359" spans="1:16" s="499" customFormat="1" ht="26.4" customHeight="1" x14ac:dyDescent="0.3">
      <c r="A359" s="198" t="s">
        <v>2477</v>
      </c>
      <c r="B359" s="198"/>
      <c r="C359" s="198"/>
      <c r="D359" s="198"/>
      <c r="E359" s="198"/>
      <c r="F359" s="198"/>
      <c r="G359" s="198"/>
      <c r="H359" s="198"/>
      <c r="I359" s="198"/>
      <c r="J359" s="198"/>
      <c r="K359" s="198"/>
      <c r="L359" s="198"/>
      <c r="M359" s="198"/>
      <c r="N359" s="198"/>
      <c r="O359" s="198"/>
      <c r="P359" s="198"/>
    </row>
    <row r="360" spans="1:16" s="499" customFormat="1" ht="26.4" customHeight="1" x14ac:dyDescent="0.3">
      <c r="A360" s="20" t="s">
        <v>2478</v>
      </c>
      <c r="B360" s="31" t="s">
        <v>2479</v>
      </c>
      <c r="C360" s="20" t="s">
        <v>1677</v>
      </c>
      <c r="D360" s="18" t="s">
        <v>2480</v>
      </c>
      <c r="E360" s="53"/>
      <c r="F360" s="53"/>
      <c r="G360" s="53"/>
      <c r="H360" s="37"/>
      <c r="I360" s="37"/>
      <c r="J360" s="37"/>
      <c r="K360" s="37"/>
      <c r="L360" s="37"/>
      <c r="M360" s="37"/>
      <c r="N360" s="37"/>
      <c r="O360" s="319"/>
      <c r="P360" s="39" t="s">
        <v>2481</v>
      </c>
    </row>
    <row r="361" spans="1:16" s="499" customFormat="1" ht="26.4" customHeight="1" x14ac:dyDescent="0.3">
      <c r="A361" s="203" t="s">
        <v>2482</v>
      </c>
      <c r="B361" s="203" t="s">
        <v>2483</v>
      </c>
      <c r="C361" s="229" t="s">
        <v>1677</v>
      </c>
      <c r="D361" s="18" t="s">
        <v>2484</v>
      </c>
      <c r="E361" s="53"/>
      <c r="F361" s="53"/>
      <c r="G361" s="53"/>
      <c r="H361" s="37"/>
      <c r="I361" s="37"/>
      <c r="J361" s="37"/>
      <c r="K361" s="37"/>
      <c r="L361" s="37"/>
      <c r="M361" s="37"/>
      <c r="N361" s="37"/>
      <c r="O361" s="319"/>
      <c r="P361" s="39" t="s">
        <v>2485</v>
      </c>
    </row>
    <row r="362" spans="1:16" s="499" customFormat="1" ht="26.4" customHeight="1" x14ac:dyDescent="0.3">
      <c r="A362" s="203"/>
      <c r="B362" s="203"/>
      <c r="C362" s="229"/>
      <c r="D362" s="18" t="s">
        <v>2486</v>
      </c>
      <c r="E362" s="53"/>
      <c r="F362" s="53"/>
      <c r="G362" s="53"/>
      <c r="H362" s="37"/>
      <c r="I362" s="37"/>
      <c r="J362" s="37"/>
      <c r="K362" s="37"/>
      <c r="L362" s="37"/>
      <c r="M362" s="37"/>
      <c r="N362" s="37"/>
      <c r="O362" s="319"/>
      <c r="P362" s="39" t="s">
        <v>2487</v>
      </c>
    </row>
    <row r="363" spans="1:16" s="499" customFormat="1" ht="26.4" customHeight="1" x14ac:dyDescent="0.3">
      <c r="A363" s="198" t="s">
        <v>2488</v>
      </c>
      <c r="B363" s="198"/>
      <c r="C363" s="198"/>
      <c r="D363" s="198"/>
      <c r="E363" s="198"/>
      <c r="F363" s="198"/>
      <c r="G363" s="198"/>
      <c r="H363" s="198"/>
      <c r="I363" s="198"/>
      <c r="J363" s="198"/>
      <c r="K363" s="198"/>
      <c r="L363" s="198"/>
      <c r="M363" s="198"/>
      <c r="N363" s="198"/>
      <c r="O363" s="198"/>
      <c r="P363" s="198"/>
    </row>
    <row r="364" spans="1:16" s="499" customFormat="1" ht="26.4" customHeight="1" x14ac:dyDescent="0.3">
      <c r="A364" s="20" t="s">
        <v>2489</v>
      </c>
      <c r="B364" s="31" t="s">
        <v>2490</v>
      </c>
      <c r="C364" s="31"/>
      <c r="D364" s="18" t="s">
        <v>2491</v>
      </c>
      <c r="E364" s="53"/>
      <c r="F364" s="53"/>
      <c r="G364" s="53"/>
      <c r="H364" s="37"/>
      <c r="I364" s="37"/>
      <c r="J364" s="37"/>
      <c r="K364" s="37"/>
      <c r="L364" s="37"/>
      <c r="M364" s="37"/>
      <c r="N364" s="37"/>
      <c r="O364" s="319"/>
      <c r="P364" s="39" t="s">
        <v>2492</v>
      </c>
    </row>
    <row r="365" spans="1:16" s="499" customFormat="1" ht="26.4" customHeight="1" x14ac:dyDescent="0.3">
      <c r="A365" s="20" t="s">
        <v>2493</v>
      </c>
      <c r="B365" s="31" t="s">
        <v>2494</v>
      </c>
      <c r="C365" s="31" t="s">
        <v>1677</v>
      </c>
      <c r="D365" s="18" t="s">
        <v>2495</v>
      </c>
      <c r="E365" s="53"/>
      <c r="F365" s="53"/>
      <c r="G365" s="53"/>
      <c r="H365" s="37"/>
      <c r="I365" s="37"/>
      <c r="J365" s="37"/>
      <c r="K365" s="37"/>
      <c r="L365" s="37"/>
      <c r="M365" s="37"/>
      <c r="N365" s="37"/>
      <c r="O365" s="319"/>
      <c r="P365" s="39"/>
    </row>
    <row r="366" spans="1:16" s="499" customFormat="1" ht="26.4" customHeight="1" x14ac:dyDescent="0.3">
      <c r="A366" s="20" t="s">
        <v>2496</v>
      </c>
      <c r="B366" s="31" t="s">
        <v>2497</v>
      </c>
      <c r="C366" s="31" t="s">
        <v>1677</v>
      </c>
      <c r="D366" s="18" t="s">
        <v>2495</v>
      </c>
      <c r="E366" s="53"/>
      <c r="F366" s="53"/>
      <c r="G366" s="53"/>
      <c r="H366" s="37"/>
      <c r="I366" s="37"/>
      <c r="J366" s="37"/>
      <c r="K366" s="37"/>
      <c r="L366" s="37"/>
      <c r="M366" s="37"/>
      <c r="N366" s="37"/>
      <c r="O366" s="319"/>
      <c r="P366" s="39" t="s">
        <v>2498</v>
      </c>
    </row>
    <row r="367" spans="1:16" s="499" customFormat="1" ht="26.4" customHeight="1" x14ac:dyDescent="0.3">
      <c r="A367" s="20" t="s">
        <v>2499</v>
      </c>
      <c r="B367" s="31" t="s">
        <v>2500</v>
      </c>
      <c r="C367" s="31"/>
      <c r="D367" s="18" t="s">
        <v>2495</v>
      </c>
      <c r="E367" s="53"/>
      <c r="F367" s="53"/>
      <c r="G367" s="53"/>
      <c r="H367" s="37"/>
      <c r="I367" s="37"/>
      <c r="J367" s="37"/>
      <c r="K367" s="37"/>
      <c r="L367" s="37"/>
      <c r="M367" s="37"/>
      <c r="N367" s="37"/>
      <c r="O367" s="319"/>
      <c r="P367" s="39" t="s">
        <v>2501</v>
      </c>
    </row>
    <row r="368" spans="1:16" s="499" customFormat="1" ht="26.4" customHeight="1" x14ac:dyDescent="0.3">
      <c r="A368" s="20" t="s">
        <v>2502</v>
      </c>
      <c r="B368" s="31" t="s">
        <v>2503</v>
      </c>
      <c r="C368" s="31"/>
      <c r="D368" s="18" t="s">
        <v>2495</v>
      </c>
      <c r="E368" s="53"/>
      <c r="F368" s="53"/>
      <c r="G368" s="53"/>
      <c r="H368" s="37"/>
      <c r="I368" s="37"/>
      <c r="J368" s="37"/>
      <c r="K368" s="37"/>
      <c r="L368" s="37"/>
      <c r="M368" s="37"/>
      <c r="N368" s="37"/>
      <c r="O368" s="319"/>
      <c r="P368" s="39" t="s">
        <v>2504</v>
      </c>
    </row>
    <row r="369" spans="1:16" s="499" customFormat="1" ht="26.4" customHeight="1" x14ac:dyDescent="0.3">
      <c r="A369" s="20" t="s">
        <v>2505</v>
      </c>
      <c r="B369" s="31" t="s">
        <v>2506</v>
      </c>
      <c r="C369" s="31"/>
      <c r="D369" s="18" t="s">
        <v>2495</v>
      </c>
      <c r="E369" s="53"/>
      <c r="F369" s="53"/>
      <c r="G369" s="53"/>
      <c r="H369" s="37"/>
      <c r="I369" s="37"/>
      <c r="J369" s="37"/>
      <c r="K369" s="37"/>
      <c r="L369" s="37"/>
      <c r="M369" s="37"/>
      <c r="N369" s="37"/>
      <c r="O369" s="319"/>
      <c r="P369" s="39" t="s">
        <v>2504</v>
      </c>
    </row>
    <row r="370" spans="1:16" s="499" customFormat="1" ht="26.4" customHeight="1" x14ac:dyDescent="0.3">
      <c r="A370" s="20" t="s">
        <v>2507</v>
      </c>
      <c r="B370" s="31" t="s">
        <v>2508</v>
      </c>
      <c r="C370" s="31"/>
      <c r="D370" s="18" t="s">
        <v>2495</v>
      </c>
      <c r="E370" s="53"/>
      <c r="F370" s="53"/>
      <c r="G370" s="53"/>
      <c r="H370" s="37"/>
      <c r="I370" s="37"/>
      <c r="J370" s="37"/>
      <c r="K370" s="37"/>
      <c r="L370" s="37"/>
      <c r="M370" s="37"/>
      <c r="N370" s="37"/>
      <c r="O370" s="319"/>
      <c r="P370" s="39" t="s">
        <v>2504</v>
      </c>
    </row>
    <row r="371" spans="1:16" s="499" customFormat="1" ht="26.4" customHeight="1" x14ac:dyDescent="0.3">
      <c r="A371" s="198" t="s">
        <v>2509</v>
      </c>
      <c r="B371" s="198"/>
      <c r="C371" s="198"/>
      <c r="D371" s="198"/>
      <c r="E371" s="198"/>
      <c r="F371" s="198"/>
      <c r="G371" s="198"/>
      <c r="H371" s="198"/>
      <c r="I371" s="198"/>
      <c r="J371" s="198"/>
      <c r="K371" s="198"/>
      <c r="L371" s="198"/>
      <c r="M371" s="198"/>
      <c r="N371" s="198"/>
      <c r="O371" s="198"/>
      <c r="P371" s="198"/>
    </row>
    <row r="372" spans="1:16" s="499" customFormat="1" ht="26.4" customHeight="1" x14ac:dyDescent="0.3">
      <c r="A372" s="31" t="s">
        <v>2510</v>
      </c>
      <c r="B372" s="16" t="s">
        <v>2511</v>
      </c>
      <c r="C372" s="31"/>
      <c r="D372" s="18" t="s">
        <v>2512</v>
      </c>
      <c r="E372" s="37">
        <v>611.16999999999996</v>
      </c>
      <c r="F372" s="49">
        <v>1762.62</v>
      </c>
      <c r="G372" s="37">
        <v>903.34</v>
      </c>
      <c r="H372" s="49">
        <v>1210.03</v>
      </c>
      <c r="I372" s="36">
        <v>1314150864</v>
      </c>
      <c r="J372" s="36">
        <v>943107675</v>
      </c>
      <c r="K372" s="304">
        <v>818077232</v>
      </c>
      <c r="L372" s="304">
        <v>1399291787</v>
      </c>
      <c r="M372" s="304">
        <v>1241457179</v>
      </c>
      <c r="N372" s="304">
        <v>720080416</v>
      </c>
      <c r="O372" s="319" t="s">
        <v>3455</v>
      </c>
      <c r="P372" s="172" t="s">
        <v>3622</v>
      </c>
    </row>
    <row r="373" spans="1:16" s="499" customFormat="1" ht="26.4" customHeight="1" x14ac:dyDescent="0.3">
      <c r="A373" s="203" t="s">
        <v>2513</v>
      </c>
      <c r="B373" s="197" t="s">
        <v>2514</v>
      </c>
      <c r="C373" s="204"/>
      <c r="D373" s="18" t="s">
        <v>2515</v>
      </c>
      <c r="E373" s="53">
        <v>389.82</v>
      </c>
      <c r="F373" s="53">
        <v>742.47</v>
      </c>
      <c r="G373" s="53">
        <v>502.83</v>
      </c>
      <c r="H373" s="323">
        <v>484.63</v>
      </c>
      <c r="I373" s="36">
        <v>491367752</v>
      </c>
      <c r="J373" s="36">
        <v>366407913</v>
      </c>
      <c r="K373" s="304">
        <v>373017297</v>
      </c>
      <c r="L373" s="304">
        <v>871798629</v>
      </c>
      <c r="M373" s="304">
        <v>869882658</v>
      </c>
      <c r="N373" s="304">
        <v>271859431</v>
      </c>
      <c r="O373" s="319" t="s">
        <v>3454</v>
      </c>
      <c r="P373" s="172"/>
    </row>
    <row r="374" spans="1:16" s="499" customFormat="1" ht="26.4" customHeight="1" x14ac:dyDescent="0.3">
      <c r="A374" s="203"/>
      <c r="B374" s="197"/>
      <c r="C374" s="204"/>
      <c r="D374" s="18" t="s">
        <v>2516</v>
      </c>
      <c r="E374" s="53">
        <v>26</v>
      </c>
      <c r="F374" s="53">
        <v>26</v>
      </c>
      <c r="G374" s="53">
        <v>26</v>
      </c>
      <c r="H374" s="37">
        <v>26</v>
      </c>
      <c r="I374" s="36">
        <v>25</v>
      </c>
      <c r="J374" s="36">
        <v>25</v>
      </c>
      <c r="K374" s="304">
        <v>25</v>
      </c>
      <c r="L374" s="304">
        <v>25</v>
      </c>
      <c r="M374" s="304">
        <v>25</v>
      </c>
      <c r="N374" s="304">
        <v>25</v>
      </c>
      <c r="O374" s="319"/>
      <c r="P374" s="172"/>
    </row>
    <row r="375" spans="1:16" s="499" customFormat="1" ht="26.4" customHeight="1" x14ac:dyDescent="0.3">
      <c r="A375" s="203" t="s">
        <v>2517</v>
      </c>
      <c r="B375" s="197" t="s">
        <v>2518</v>
      </c>
      <c r="C375" s="204"/>
      <c r="D375" s="18" t="s">
        <v>2519</v>
      </c>
      <c r="E375" s="53">
        <v>433.44</v>
      </c>
      <c r="F375" s="53">
        <v>490.17</v>
      </c>
      <c r="G375" s="322">
        <v>370.7</v>
      </c>
      <c r="H375" s="37">
        <v>474.39</v>
      </c>
      <c r="I375" s="36">
        <v>732735096</v>
      </c>
      <c r="J375" s="36">
        <v>532533290</v>
      </c>
      <c r="K375" s="304">
        <v>533928879</v>
      </c>
      <c r="L375" s="304">
        <v>967510462</v>
      </c>
      <c r="M375" s="304">
        <v>788149750</v>
      </c>
      <c r="N375" s="304">
        <v>314011351</v>
      </c>
      <c r="O375" s="319" t="s">
        <v>3453</v>
      </c>
      <c r="P375" s="172"/>
    </row>
    <row r="376" spans="1:16" s="499" customFormat="1" ht="26.4" customHeight="1" x14ac:dyDescent="0.3">
      <c r="A376" s="203"/>
      <c r="B376" s="197"/>
      <c r="C376" s="204"/>
      <c r="D376" s="18" t="s">
        <v>2520</v>
      </c>
      <c r="E376" s="319" t="s">
        <v>2521</v>
      </c>
      <c r="F376" s="319" t="s">
        <v>2522</v>
      </c>
      <c r="G376" s="319"/>
      <c r="H376" s="37"/>
      <c r="I376" s="37"/>
      <c r="J376" s="37"/>
      <c r="K376" s="37"/>
      <c r="L376" s="37"/>
      <c r="M376" s="37"/>
      <c r="N376" s="37"/>
      <c r="O376" s="319"/>
      <c r="P376" s="172"/>
    </row>
    <row r="377" spans="1:16" s="499" customFormat="1" ht="26.4" customHeight="1" x14ac:dyDescent="0.3">
      <c r="A377" s="203"/>
      <c r="B377" s="197"/>
      <c r="C377" s="204"/>
      <c r="D377" s="18" t="s">
        <v>2523</v>
      </c>
      <c r="E377" s="319" t="s">
        <v>2524</v>
      </c>
      <c r="F377" s="319" t="s">
        <v>2525</v>
      </c>
      <c r="G377" s="319"/>
      <c r="H377" s="37"/>
      <c r="I377" s="37"/>
      <c r="J377" s="37"/>
      <c r="K377" s="37"/>
      <c r="L377" s="37"/>
      <c r="M377" s="37"/>
      <c r="N377" s="37"/>
      <c r="O377" s="319"/>
      <c r="P377" s="172"/>
    </row>
    <row r="378" spans="1:16" s="499" customFormat="1" ht="26.4" customHeight="1" x14ac:dyDescent="0.3">
      <c r="A378" s="198" t="s">
        <v>2526</v>
      </c>
      <c r="B378" s="198"/>
      <c r="C378" s="198"/>
      <c r="D378" s="198"/>
      <c r="E378" s="198"/>
      <c r="F378" s="198"/>
      <c r="G378" s="198"/>
      <c r="H378" s="198"/>
      <c r="I378" s="198"/>
      <c r="J378" s="198"/>
      <c r="K378" s="198"/>
      <c r="L378" s="198"/>
      <c r="M378" s="198"/>
      <c r="N378" s="198"/>
      <c r="O378" s="198"/>
      <c r="P378" s="198"/>
    </row>
    <row r="379" spans="1:16" s="499" customFormat="1" ht="26.4" customHeight="1" x14ac:dyDescent="0.3">
      <c r="A379" s="20" t="s">
        <v>2527</v>
      </c>
      <c r="B379" s="16" t="s">
        <v>2528</v>
      </c>
      <c r="C379" s="16"/>
      <c r="D379" s="202" t="s">
        <v>2529</v>
      </c>
      <c r="E379" s="53"/>
      <c r="F379" s="53"/>
      <c r="G379" s="53"/>
      <c r="H379" s="37"/>
      <c r="I379" s="37"/>
      <c r="J379" s="37"/>
      <c r="K379" s="37"/>
      <c r="L379" s="37"/>
      <c r="M379" s="37"/>
      <c r="N379" s="37"/>
      <c r="O379" s="319"/>
      <c r="P379" s="172" t="s">
        <v>2470</v>
      </c>
    </row>
    <row r="380" spans="1:16" s="499" customFormat="1" ht="26.4" customHeight="1" x14ac:dyDescent="0.3">
      <c r="A380" s="20" t="s">
        <v>2530</v>
      </c>
      <c r="B380" s="31" t="s">
        <v>2531</v>
      </c>
      <c r="C380" s="31"/>
      <c r="D380" s="202"/>
      <c r="E380" s="53"/>
      <c r="F380" s="53"/>
      <c r="G380" s="53"/>
      <c r="H380" s="37"/>
      <c r="I380" s="37"/>
      <c r="J380" s="37"/>
      <c r="K380" s="37"/>
      <c r="L380" s="37"/>
      <c r="M380" s="37"/>
      <c r="N380" s="37"/>
      <c r="O380" s="319"/>
      <c r="P380" s="172"/>
    </row>
    <row r="381" spans="1:16" s="499" customFormat="1" ht="26.4" customHeight="1" x14ac:dyDescent="0.3">
      <c r="A381" s="20" t="s">
        <v>2532</v>
      </c>
      <c r="B381" s="16" t="s">
        <v>2533</v>
      </c>
      <c r="C381" s="16"/>
      <c r="D381" s="18" t="s">
        <v>2534</v>
      </c>
      <c r="E381" s="53"/>
      <c r="F381" s="53"/>
      <c r="G381" s="53"/>
      <c r="H381" s="37"/>
      <c r="I381" s="37"/>
      <c r="J381" s="37"/>
      <c r="K381" s="37"/>
      <c r="L381" s="37"/>
      <c r="M381" s="37"/>
      <c r="N381" s="37"/>
      <c r="O381" s="319"/>
      <c r="P381" s="172"/>
    </row>
    <row r="382" spans="1:16" s="499" customFormat="1" ht="26.4" customHeight="1" x14ac:dyDescent="0.3">
      <c r="A382" s="198" t="s">
        <v>2535</v>
      </c>
      <c r="B382" s="198"/>
      <c r="C382" s="198"/>
      <c r="D382" s="198"/>
      <c r="E382" s="198"/>
      <c r="F382" s="198"/>
      <c r="G382" s="198"/>
      <c r="H382" s="198"/>
      <c r="I382" s="198"/>
      <c r="J382" s="198"/>
      <c r="K382" s="198"/>
      <c r="L382" s="198"/>
      <c r="M382" s="198"/>
      <c r="N382" s="198"/>
      <c r="O382" s="198"/>
      <c r="P382" s="198"/>
    </row>
    <row r="383" spans="1:16" s="499" customFormat="1" ht="26.4" customHeight="1" x14ac:dyDescent="0.3">
      <c r="A383" s="18" t="s">
        <v>2536</v>
      </c>
      <c r="B383" s="16" t="s">
        <v>2537</v>
      </c>
      <c r="C383" s="16"/>
      <c r="D383" s="18" t="s">
        <v>332</v>
      </c>
      <c r="E383" s="53"/>
      <c r="F383" s="53"/>
      <c r="G383" s="53"/>
      <c r="H383" s="37"/>
      <c r="I383" s="37"/>
      <c r="J383" s="37"/>
      <c r="K383" s="37"/>
      <c r="L383" s="37"/>
      <c r="M383" s="37"/>
      <c r="N383" s="37"/>
      <c r="O383" s="319"/>
      <c r="P383" s="172" t="s">
        <v>2470</v>
      </c>
    </row>
    <row r="384" spans="1:16" s="499" customFormat="1" ht="26.4" customHeight="1" x14ac:dyDescent="0.3">
      <c r="A384" s="18" t="s">
        <v>2538</v>
      </c>
      <c r="B384" s="16" t="s">
        <v>2539</v>
      </c>
      <c r="C384" s="16"/>
      <c r="D384" s="18" t="s">
        <v>332</v>
      </c>
      <c r="E384" s="53"/>
      <c r="F384" s="53"/>
      <c r="G384" s="53"/>
      <c r="H384" s="37"/>
      <c r="I384" s="37"/>
      <c r="J384" s="37"/>
      <c r="K384" s="37"/>
      <c r="L384" s="37"/>
      <c r="M384" s="37"/>
      <c r="N384" s="37"/>
      <c r="O384" s="319"/>
      <c r="P384" s="172"/>
    </row>
    <row r="385" spans="1:16" s="499" customFormat="1" ht="26.4" customHeight="1" x14ac:dyDescent="0.3">
      <c r="A385" s="18" t="s">
        <v>2540</v>
      </c>
      <c r="B385" s="16" t="s">
        <v>2541</v>
      </c>
      <c r="C385" s="16"/>
      <c r="D385" s="18" t="s">
        <v>2542</v>
      </c>
      <c r="E385" s="53"/>
      <c r="F385" s="53"/>
      <c r="G385" s="53"/>
      <c r="H385" s="37"/>
      <c r="I385" s="37"/>
      <c r="J385" s="37"/>
      <c r="K385" s="37"/>
      <c r="L385" s="37"/>
      <c r="M385" s="37"/>
      <c r="N385" s="37"/>
      <c r="O385" s="319"/>
      <c r="P385" s="172"/>
    </row>
    <row r="386" spans="1:16" s="499" customFormat="1" ht="26.4" customHeight="1" x14ac:dyDescent="0.3">
      <c r="A386" s="18" t="s">
        <v>2543</v>
      </c>
      <c r="B386" s="16" t="s">
        <v>2544</v>
      </c>
      <c r="C386" s="16"/>
      <c r="D386" s="18" t="s">
        <v>332</v>
      </c>
      <c r="E386" s="53"/>
      <c r="F386" s="53"/>
      <c r="G386" s="53"/>
      <c r="H386" s="37"/>
      <c r="I386" s="37"/>
      <c r="J386" s="37"/>
      <c r="K386" s="37"/>
      <c r="L386" s="37"/>
      <c r="M386" s="37"/>
      <c r="N386" s="37"/>
      <c r="O386" s="319"/>
      <c r="P386" s="172"/>
    </row>
    <row r="387" spans="1:16" s="499" customFormat="1" ht="26.4" customHeight="1" x14ac:dyDescent="0.3">
      <c r="A387" s="18" t="s">
        <v>2545</v>
      </c>
      <c r="B387" s="16" t="s">
        <v>2546</v>
      </c>
      <c r="C387" s="16"/>
      <c r="D387" s="18" t="s">
        <v>332</v>
      </c>
      <c r="E387" s="53"/>
      <c r="F387" s="53"/>
      <c r="G387" s="53"/>
      <c r="H387" s="37"/>
      <c r="I387" s="37"/>
      <c r="J387" s="37"/>
      <c r="K387" s="37"/>
      <c r="L387" s="37"/>
      <c r="M387" s="37"/>
      <c r="N387" s="37"/>
      <c r="O387" s="319"/>
      <c r="P387" s="172"/>
    </row>
    <row r="388" spans="1:16" s="499" customFormat="1" ht="26.4" customHeight="1" x14ac:dyDescent="0.3">
      <c r="A388" s="198" t="s">
        <v>4100</v>
      </c>
      <c r="B388" s="198"/>
      <c r="C388" s="198"/>
      <c r="D388" s="198"/>
      <c r="E388" s="198"/>
      <c r="F388" s="198"/>
      <c r="G388" s="198"/>
      <c r="H388" s="198"/>
      <c r="I388" s="198"/>
      <c r="J388" s="198"/>
      <c r="K388" s="198"/>
      <c r="L388" s="198"/>
      <c r="M388" s="198"/>
      <c r="N388" s="198"/>
      <c r="O388" s="198"/>
      <c r="P388" s="198"/>
    </row>
    <row r="389" spans="1:16" s="499" customFormat="1" ht="26.4" customHeight="1" x14ac:dyDescent="0.3">
      <c r="A389" s="18" t="s">
        <v>2547</v>
      </c>
      <c r="B389" s="16" t="s">
        <v>2548</v>
      </c>
      <c r="C389" s="16" t="s">
        <v>2549</v>
      </c>
      <c r="D389" s="18" t="s">
        <v>332</v>
      </c>
      <c r="E389" s="53"/>
      <c r="F389" s="53"/>
      <c r="G389" s="53"/>
      <c r="H389" s="37"/>
      <c r="I389" s="37"/>
      <c r="J389" s="37"/>
      <c r="K389" s="37"/>
      <c r="L389" s="37"/>
      <c r="M389" s="37"/>
      <c r="N389" s="37"/>
      <c r="O389" s="319"/>
      <c r="P389" s="172" t="s">
        <v>2470</v>
      </c>
    </row>
    <row r="390" spans="1:16" s="499" customFormat="1" ht="26.4" customHeight="1" x14ac:dyDescent="0.3">
      <c r="A390" s="18" t="s">
        <v>2550</v>
      </c>
      <c r="B390" s="16" t="s">
        <v>2551</v>
      </c>
      <c r="C390" s="16"/>
      <c r="D390" s="18" t="s">
        <v>332</v>
      </c>
      <c r="E390" s="53"/>
      <c r="F390" s="53"/>
      <c r="G390" s="53"/>
      <c r="H390" s="37"/>
      <c r="I390" s="37"/>
      <c r="J390" s="37"/>
      <c r="K390" s="37"/>
      <c r="L390" s="37"/>
      <c r="M390" s="37"/>
      <c r="N390" s="37"/>
      <c r="O390" s="319"/>
      <c r="P390" s="172"/>
    </row>
    <row r="391" spans="1:16" s="499" customFormat="1" ht="26.4" customHeight="1" x14ac:dyDescent="0.3">
      <c r="A391" s="198" t="s">
        <v>2552</v>
      </c>
      <c r="B391" s="198"/>
      <c r="C391" s="198"/>
      <c r="D391" s="198"/>
      <c r="E391" s="198"/>
      <c r="F391" s="198"/>
      <c r="G391" s="198"/>
      <c r="H391" s="198"/>
      <c r="I391" s="198"/>
      <c r="J391" s="198"/>
      <c r="K391" s="198"/>
      <c r="L391" s="198"/>
      <c r="M391" s="198"/>
      <c r="N391" s="198"/>
      <c r="O391" s="198"/>
      <c r="P391" s="198"/>
    </row>
    <row r="392" spans="1:16" s="499" customFormat="1" ht="26.4" customHeight="1" x14ac:dyDescent="0.3">
      <c r="A392" s="18" t="s">
        <v>2553</v>
      </c>
      <c r="B392" s="16" t="s">
        <v>2554</v>
      </c>
      <c r="C392" s="16"/>
      <c r="D392" s="18" t="s">
        <v>332</v>
      </c>
      <c r="E392" s="53"/>
      <c r="F392" s="53"/>
      <c r="G392" s="53"/>
      <c r="H392" s="37"/>
      <c r="I392" s="37"/>
      <c r="J392" s="37"/>
      <c r="K392" s="37"/>
      <c r="L392" s="37"/>
      <c r="M392" s="37"/>
      <c r="N392" s="37"/>
      <c r="O392" s="319"/>
      <c r="P392" s="172" t="s">
        <v>2470</v>
      </c>
    </row>
    <row r="393" spans="1:16" s="499" customFormat="1" ht="26.4" customHeight="1" x14ac:dyDescent="0.3">
      <c r="A393" s="18" t="s">
        <v>2555</v>
      </c>
      <c r="B393" s="16" t="s">
        <v>2556</v>
      </c>
      <c r="C393" s="16"/>
      <c r="D393" s="18" t="s">
        <v>332</v>
      </c>
      <c r="E393" s="53"/>
      <c r="F393" s="53"/>
      <c r="G393" s="53"/>
      <c r="H393" s="37"/>
      <c r="I393" s="37"/>
      <c r="J393" s="37"/>
      <c r="K393" s="37"/>
      <c r="L393" s="37"/>
      <c r="M393" s="37"/>
      <c r="N393" s="37"/>
      <c r="O393" s="319"/>
      <c r="P393" s="172"/>
    </row>
    <row r="394" spans="1:16" s="499" customFormat="1" ht="26.4" customHeight="1" x14ac:dyDescent="0.3">
      <c r="A394" s="18" t="s">
        <v>2557</v>
      </c>
      <c r="B394" s="16" t="s">
        <v>2558</v>
      </c>
      <c r="C394" s="16"/>
      <c r="D394" s="18" t="s">
        <v>332</v>
      </c>
      <c r="E394" s="53"/>
      <c r="F394" s="53"/>
      <c r="G394" s="53"/>
      <c r="H394" s="37"/>
      <c r="I394" s="37"/>
      <c r="J394" s="37"/>
      <c r="K394" s="37"/>
      <c r="L394" s="37"/>
      <c r="M394" s="37"/>
      <c r="N394" s="37"/>
      <c r="O394" s="319"/>
      <c r="P394" s="172"/>
    </row>
    <row r="395" spans="1:16" s="499" customFormat="1" ht="26.4" customHeight="1" x14ac:dyDescent="0.3">
      <c r="A395" s="18" t="s">
        <v>2559</v>
      </c>
      <c r="B395" s="16" t="s">
        <v>2560</v>
      </c>
      <c r="C395" s="16"/>
      <c r="D395" s="18" t="s">
        <v>332</v>
      </c>
      <c r="E395" s="53"/>
      <c r="F395" s="53"/>
      <c r="G395" s="53"/>
      <c r="H395" s="37"/>
      <c r="I395" s="37"/>
      <c r="J395" s="37"/>
      <c r="K395" s="37"/>
      <c r="L395" s="37"/>
      <c r="M395" s="37"/>
      <c r="N395" s="37"/>
      <c r="O395" s="319"/>
      <c r="P395" s="172"/>
    </row>
    <row r="396" spans="1:16" s="499" customFormat="1" ht="26.4" customHeight="1" x14ac:dyDescent="0.3">
      <c r="A396" s="198" t="s">
        <v>4101</v>
      </c>
      <c r="B396" s="198"/>
      <c r="C396" s="198"/>
      <c r="D396" s="198"/>
      <c r="E396" s="198"/>
      <c r="F396" s="198"/>
      <c r="G396" s="198"/>
      <c r="H396" s="198"/>
      <c r="I396" s="198"/>
      <c r="J396" s="198"/>
      <c r="K396" s="198"/>
      <c r="L396" s="198"/>
      <c r="M396" s="198"/>
      <c r="N396" s="198"/>
      <c r="O396" s="198"/>
      <c r="P396" s="198"/>
    </row>
    <row r="397" spans="1:16" s="499" customFormat="1" ht="26.4" customHeight="1" x14ac:dyDescent="0.3">
      <c r="A397" s="18" t="s">
        <v>2561</v>
      </c>
      <c r="B397" s="16" t="s">
        <v>2562</v>
      </c>
      <c r="C397" s="16"/>
      <c r="D397" s="18" t="s">
        <v>332</v>
      </c>
      <c r="E397" s="53"/>
      <c r="F397" s="53"/>
      <c r="G397" s="53"/>
      <c r="H397" s="37"/>
      <c r="I397" s="37"/>
      <c r="J397" s="37"/>
      <c r="K397" s="37"/>
      <c r="L397" s="37"/>
      <c r="M397" s="37"/>
      <c r="N397" s="37"/>
      <c r="O397" s="319"/>
      <c r="P397" s="39" t="s">
        <v>2563</v>
      </c>
    </row>
    <row r="398" spans="1:16" s="499" customFormat="1" ht="26.4" customHeight="1" x14ac:dyDescent="0.3">
      <c r="A398" s="18" t="s">
        <v>2564</v>
      </c>
      <c r="B398" s="16" t="s">
        <v>2565</v>
      </c>
      <c r="C398" s="16"/>
      <c r="D398" s="18" t="s">
        <v>332</v>
      </c>
      <c r="E398" s="53"/>
      <c r="F398" s="53"/>
      <c r="G398" s="53"/>
      <c r="H398" s="37"/>
      <c r="I398" s="37"/>
      <c r="J398" s="37"/>
      <c r="K398" s="37"/>
      <c r="L398" s="37"/>
      <c r="M398" s="37"/>
      <c r="N398" s="37"/>
      <c r="O398" s="319"/>
      <c r="P398" s="39" t="s">
        <v>2566</v>
      </c>
    </row>
  </sheetData>
  <autoFilter ref="A1:P675"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230">
    <mergeCell ref="D15:D16"/>
    <mergeCell ref="B15:B16"/>
    <mergeCell ref="A15:A16"/>
    <mergeCell ref="C15:C16"/>
    <mergeCell ref="P13:P16"/>
    <mergeCell ref="A6:P6"/>
    <mergeCell ref="A7:P7"/>
    <mergeCell ref="A13:A14"/>
    <mergeCell ref="B13:B14"/>
    <mergeCell ref="C13:C14"/>
    <mergeCell ref="E4:N4"/>
    <mergeCell ref="A1:P1"/>
    <mergeCell ref="A2:P3"/>
    <mergeCell ref="A4:B5"/>
    <mergeCell ref="C4:C5"/>
    <mergeCell ref="D4:D5"/>
    <mergeCell ref="P4:P5"/>
    <mergeCell ref="O4:O5"/>
    <mergeCell ref="A38:P38"/>
    <mergeCell ref="A18:A19"/>
    <mergeCell ref="B18:B19"/>
    <mergeCell ref="C18:C19"/>
    <mergeCell ref="P18:P19"/>
    <mergeCell ref="A20:A21"/>
    <mergeCell ref="B20:B21"/>
    <mergeCell ref="C20:C21"/>
    <mergeCell ref="D23:D31"/>
    <mergeCell ref="C23:C31"/>
    <mergeCell ref="B23:B31"/>
    <mergeCell ref="A23:A31"/>
    <mergeCell ref="P23:P31"/>
    <mergeCell ref="A22:P22"/>
    <mergeCell ref="A33:A34"/>
    <mergeCell ref="B33:B34"/>
    <mergeCell ref="C33:C34"/>
    <mergeCell ref="P33:P34"/>
    <mergeCell ref="A41:A48"/>
    <mergeCell ref="B41:B48"/>
    <mergeCell ref="C41:C48"/>
    <mergeCell ref="P41:P48"/>
    <mergeCell ref="A49:A58"/>
    <mergeCell ref="B49:B58"/>
    <mergeCell ref="C49:C58"/>
    <mergeCell ref="P49:P58"/>
    <mergeCell ref="F57:F58"/>
    <mergeCell ref="H57:H58"/>
    <mergeCell ref="I57:I58"/>
    <mergeCell ref="A59:P59"/>
    <mergeCell ref="A70:P70"/>
    <mergeCell ref="A77:P77"/>
    <mergeCell ref="A83:P83"/>
    <mergeCell ref="A85:A88"/>
    <mergeCell ref="B85:B88"/>
    <mergeCell ref="C85:C88"/>
    <mergeCell ref="P85:P92"/>
    <mergeCell ref="A89:A91"/>
    <mergeCell ref="B89:B91"/>
    <mergeCell ref="D66:D67"/>
    <mergeCell ref="B66:B67"/>
    <mergeCell ref="A66:A67"/>
    <mergeCell ref="A110:P110"/>
    <mergeCell ref="A112:P112"/>
    <mergeCell ref="A114:P114"/>
    <mergeCell ref="A115:A118"/>
    <mergeCell ref="B115:B118"/>
    <mergeCell ref="C115:C118"/>
    <mergeCell ref="A93:P93"/>
    <mergeCell ref="D94:D96"/>
    <mergeCell ref="P94:P96"/>
    <mergeCell ref="A97:P97"/>
    <mergeCell ref="A100:P100"/>
    <mergeCell ref="A101:P101"/>
    <mergeCell ref="A140:P140"/>
    <mergeCell ref="A143:P143"/>
    <mergeCell ref="A149:P149"/>
    <mergeCell ref="A152:A153"/>
    <mergeCell ref="B152:B153"/>
    <mergeCell ref="P152:P153"/>
    <mergeCell ref="A127:P127"/>
    <mergeCell ref="A133:P133"/>
    <mergeCell ref="A136:A137"/>
    <mergeCell ref="B136:B137"/>
    <mergeCell ref="C136:C137"/>
    <mergeCell ref="P136:P137"/>
    <mergeCell ref="A166:A168"/>
    <mergeCell ref="B166:B168"/>
    <mergeCell ref="C166:C168"/>
    <mergeCell ref="P166:P168"/>
    <mergeCell ref="A169:P169"/>
    <mergeCell ref="A173:P173"/>
    <mergeCell ref="A161:A163"/>
    <mergeCell ref="B161:B163"/>
    <mergeCell ref="C161:C163"/>
    <mergeCell ref="P161:P163"/>
    <mergeCell ref="A164:A165"/>
    <mergeCell ref="B164:B165"/>
    <mergeCell ref="C164:C165"/>
    <mergeCell ref="P164:P165"/>
    <mergeCell ref="A185:P185"/>
    <mergeCell ref="A189:P189"/>
    <mergeCell ref="A194:P194"/>
    <mergeCell ref="P195:P196"/>
    <mergeCell ref="A197:P197"/>
    <mergeCell ref="A200:P200"/>
    <mergeCell ref="A177:A179"/>
    <mergeCell ref="B177:B179"/>
    <mergeCell ref="C177:C179"/>
    <mergeCell ref="P177:P179"/>
    <mergeCell ref="A180:P180"/>
    <mergeCell ref="A181:P181"/>
    <mergeCell ref="A216:P216"/>
    <mergeCell ref="A217:P217"/>
    <mergeCell ref="A220:P220"/>
    <mergeCell ref="A224:P224"/>
    <mergeCell ref="A225:A229"/>
    <mergeCell ref="B225:B229"/>
    <mergeCell ref="C225:C229"/>
    <mergeCell ref="P225:P229"/>
    <mergeCell ref="A203:P203"/>
    <mergeCell ref="A206:P206"/>
    <mergeCell ref="A210:P210"/>
    <mergeCell ref="A213:A214"/>
    <mergeCell ref="B213:B214"/>
    <mergeCell ref="C213:C214"/>
    <mergeCell ref="P213:P214"/>
    <mergeCell ref="A251:A253"/>
    <mergeCell ref="B251:B253"/>
    <mergeCell ref="C251:C253"/>
    <mergeCell ref="P251:P253"/>
    <mergeCell ref="A254:A256"/>
    <mergeCell ref="B254:B256"/>
    <mergeCell ref="C254:C256"/>
    <mergeCell ref="P254:P256"/>
    <mergeCell ref="A230:A246"/>
    <mergeCell ref="B230:B246"/>
    <mergeCell ref="C230:C246"/>
    <mergeCell ref="P230:P246"/>
    <mergeCell ref="A247:A250"/>
    <mergeCell ref="B247:B250"/>
    <mergeCell ref="C247:C250"/>
    <mergeCell ref="P247:P250"/>
    <mergeCell ref="A257:P257"/>
    <mergeCell ref="A260:A263"/>
    <mergeCell ref="B260:B263"/>
    <mergeCell ref="C260:C263"/>
    <mergeCell ref="E260:E263"/>
    <mergeCell ref="F260:F263"/>
    <mergeCell ref="G260:G263"/>
    <mergeCell ref="H260:H263"/>
    <mergeCell ref="P260:P263"/>
    <mergeCell ref="A286:A290"/>
    <mergeCell ref="B286:B290"/>
    <mergeCell ref="C286:C290"/>
    <mergeCell ref="P286:P290"/>
    <mergeCell ref="A291:A292"/>
    <mergeCell ref="B291:B292"/>
    <mergeCell ref="C291:C292"/>
    <mergeCell ref="P291:P292"/>
    <mergeCell ref="A264:A275"/>
    <mergeCell ref="B264:B275"/>
    <mergeCell ref="C264:C275"/>
    <mergeCell ref="P264:P275"/>
    <mergeCell ref="A279:P279"/>
    <mergeCell ref="A285:P285"/>
    <mergeCell ref="A301:A304"/>
    <mergeCell ref="B301:B304"/>
    <mergeCell ref="C301:C304"/>
    <mergeCell ref="P301:P303"/>
    <mergeCell ref="A305:A309"/>
    <mergeCell ref="B305:B309"/>
    <mergeCell ref="C305:C309"/>
    <mergeCell ref="P305:P309"/>
    <mergeCell ref="A293:A295"/>
    <mergeCell ref="B293:B295"/>
    <mergeCell ref="C293:C295"/>
    <mergeCell ref="P293:P295"/>
    <mergeCell ref="A298:A300"/>
    <mergeCell ref="B298:B300"/>
    <mergeCell ref="C298:C300"/>
    <mergeCell ref="P298:P300"/>
    <mergeCell ref="A320:P320"/>
    <mergeCell ref="A322:P322"/>
    <mergeCell ref="A326:P326"/>
    <mergeCell ref="A327:P327"/>
    <mergeCell ref="A335:P335"/>
    <mergeCell ref="A341:P341"/>
    <mergeCell ref="A311:P311"/>
    <mergeCell ref="A312:A314"/>
    <mergeCell ref="B312:B314"/>
    <mergeCell ref="C312:C314"/>
    <mergeCell ref="P312:P314"/>
    <mergeCell ref="A316:A317"/>
    <mergeCell ref="B316:B317"/>
    <mergeCell ref="C316:C317"/>
    <mergeCell ref="A354:P354"/>
    <mergeCell ref="A355:P355"/>
    <mergeCell ref="D356:D357"/>
    <mergeCell ref="P356:P357"/>
    <mergeCell ref="A359:P359"/>
    <mergeCell ref="A361:A362"/>
    <mergeCell ref="B361:B362"/>
    <mergeCell ref="C361:C362"/>
    <mergeCell ref="A344:P344"/>
    <mergeCell ref="A346:P346"/>
    <mergeCell ref="A347:A348"/>
    <mergeCell ref="B347:B348"/>
    <mergeCell ref="C347:C348"/>
    <mergeCell ref="D347:D352"/>
    <mergeCell ref="A351:A352"/>
    <mergeCell ref="B351:B352"/>
    <mergeCell ref="C351:C352"/>
    <mergeCell ref="A363:P363"/>
    <mergeCell ref="A371:P371"/>
    <mergeCell ref="P372:P377"/>
    <mergeCell ref="A373:A374"/>
    <mergeCell ref="B373:B374"/>
    <mergeCell ref="C373:C374"/>
    <mergeCell ref="A375:A377"/>
    <mergeCell ref="B375:B377"/>
    <mergeCell ref="C375:C377"/>
    <mergeCell ref="P389:P390"/>
    <mergeCell ref="A391:P391"/>
    <mergeCell ref="P392:P395"/>
    <mergeCell ref="A396:P396"/>
    <mergeCell ref="A378:P378"/>
    <mergeCell ref="D379:D380"/>
    <mergeCell ref="P379:P381"/>
    <mergeCell ref="A382:P382"/>
    <mergeCell ref="P383:P387"/>
    <mergeCell ref="A388:P388"/>
  </mergeCells>
  <hyperlinks>
    <hyperlink ref="P362" r:id="rId1" display="http://atlas.inei.gob.pe/fn_inei/" xr:uid="{00000000-0004-0000-0400-000000000000}"/>
  </hyperlinks>
  <pageMargins left="0.7" right="0.7" top="0.75" bottom="0.75" header="0.3" footer="0.3"/>
  <pageSetup paperSize="9" orientation="portrait" r:id="rId2"/>
  <drawing r:id="rId3"/>
  <legacyDrawing r:id="rId4"/>
  <controls>
    <mc:AlternateContent xmlns:mc="http://schemas.openxmlformats.org/markup-compatibility/2006">
      <mc:Choice Requires="x14">
        <control shapeId="4110" r:id="rId5" name="Control 14">
          <controlPr defaultSize="0" r:id="rId6">
            <anchor moveWithCells="1">
              <from>
                <xdr:col>16</xdr:col>
                <xdr:colOff>0</xdr:colOff>
                <xdr:row>538</xdr:row>
                <xdr:rowOff>106680</xdr:rowOff>
              </from>
              <to>
                <xdr:col>16</xdr:col>
                <xdr:colOff>205740</xdr:colOff>
                <xdr:row>539</xdr:row>
                <xdr:rowOff>144780</xdr:rowOff>
              </to>
            </anchor>
          </controlPr>
        </control>
      </mc:Choice>
      <mc:Fallback>
        <control shapeId="4110" r:id="rId5" name="Control 14"/>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5" tint="-0.249977111117893"/>
  </sheetPr>
  <dimension ref="A1:Q287"/>
  <sheetViews>
    <sheetView tabSelected="1" zoomScaleNormal="100" workbookViewId="0">
      <pane xSplit="2" ySplit="8" topLeftCell="C9" activePane="bottomRight" state="frozen"/>
      <selection pane="topRight" activeCell="D1" sqref="D1"/>
      <selection pane="bottomLeft" activeCell="A9" sqref="A9"/>
      <selection pane="bottomRight" activeCell="I10" sqref="I10"/>
    </sheetView>
  </sheetViews>
  <sheetFormatPr baseColWidth="10" defaultColWidth="11.44140625" defaultRowHeight="13.8" x14ac:dyDescent="0.3"/>
  <cols>
    <col min="1" max="1" width="11.6640625" style="407" customWidth="1"/>
    <col min="2" max="2" width="50.88671875" style="408" customWidth="1"/>
    <col min="3" max="3" width="5.6640625" style="408" customWidth="1"/>
    <col min="4" max="8" width="9.6640625" style="409" customWidth="1"/>
    <col min="9" max="11" width="9.6640625" style="410" customWidth="1"/>
    <col min="12" max="15" width="9.6640625" style="411" customWidth="1"/>
    <col min="16" max="16" width="13.109375" style="411" customWidth="1"/>
    <col min="17" max="17" width="15.21875" style="412" customWidth="1"/>
    <col min="18" max="16384" width="11.44140625" style="499"/>
  </cols>
  <sheetData>
    <row r="1" spans="1:17" s="499" customFormat="1" ht="36" customHeight="1" x14ac:dyDescent="0.3">
      <c r="A1" s="260" t="s">
        <v>3648</v>
      </c>
      <c r="B1" s="260"/>
      <c r="C1" s="260"/>
      <c r="D1" s="260"/>
      <c r="E1" s="260"/>
      <c r="F1" s="260"/>
      <c r="G1" s="260"/>
      <c r="H1" s="260"/>
      <c r="I1" s="261"/>
      <c r="J1" s="260"/>
      <c r="K1" s="260"/>
      <c r="L1" s="260"/>
      <c r="M1" s="260"/>
      <c r="N1" s="260"/>
      <c r="O1" s="260"/>
      <c r="P1" s="260"/>
      <c r="Q1" s="260"/>
    </row>
    <row r="2" spans="1:17" s="500" customFormat="1" ht="15" customHeight="1" x14ac:dyDescent="0.3">
      <c r="A2" s="262" t="s">
        <v>2567</v>
      </c>
      <c r="B2" s="262"/>
      <c r="C2" s="262"/>
      <c r="D2" s="262"/>
      <c r="E2" s="262"/>
      <c r="F2" s="262"/>
      <c r="G2" s="262"/>
      <c r="H2" s="262"/>
      <c r="I2" s="263"/>
      <c r="J2" s="262"/>
      <c r="K2" s="262"/>
      <c r="L2" s="262"/>
      <c r="M2" s="262"/>
      <c r="N2" s="262"/>
      <c r="O2" s="262"/>
      <c r="P2" s="262"/>
      <c r="Q2" s="262"/>
    </row>
    <row r="3" spans="1:17" s="500" customFormat="1" ht="24" customHeight="1" thickBot="1" x14ac:dyDescent="0.35">
      <c r="A3" s="264"/>
      <c r="B3" s="264"/>
      <c r="C3" s="264"/>
      <c r="D3" s="264"/>
      <c r="E3" s="264"/>
      <c r="F3" s="264"/>
      <c r="G3" s="264"/>
      <c r="H3" s="264"/>
      <c r="I3" s="265"/>
      <c r="J3" s="264"/>
      <c r="K3" s="264"/>
      <c r="L3" s="264"/>
      <c r="M3" s="264"/>
      <c r="N3" s="264"/>
      <c r="O3" s="264"/>
      <c r="P3" s="264"/>
      <c r="Q3" s="264"/>
    </row>
    <row r="4" spans="1:17" s="499" customFormat="1" ht="21.75" customHeight="1" thickBot="1" x14ac:dyDescent="0.35">
      <c r="A4" s="266" t="s">
        <v>55</v>
      </c>
      <c r="B4" s="267"/>
      <c r="C4" s="270" t="s">
        <v>1129</v>
      </c>
      <c r="D4" s="272" t="s">
        <v>1051</v>
      </c>
      <c r="E4" s="273"/>
      <c r="F4" s="272" t="s">
        <v>1052</v>
      </c>
      <c r="G4" s="289"/>
      <c r="H4" s="289"/>
      <c r="I4" s="289"/>
      <c r="J4" s="289"/>
      <c r="K4" s="289"/>
      <c r="L4" s="289"/>
      <c r="M4" s="289"/>
      <c r="N4" s="273"/>
      <c r="O4" s="363"/>
      <c r="P4" s="334" t="s">
        <v>2568</v>
      </c>
      <c r="Q4" s="274" t="s">
        <v>1601</v>
      </c>
    </row>
    <row r="5" spans="1:17" s="499" customFormat="1" ht="35.25" customHeight="1" thickBot="1" x14ac:dyDescent="0.35">
      <c r="A5" s="268"/>
      <c r="B5" s="269"/>
      <c r="C5" s="271"/>
      <c r="D5" s="1">
        <v>2014</v>
      </c>
      <c r="E5" s="1">
        <v>2015</v>
      </c>
      <c r="F5" s="1">
        <v>2016</v>
      </c>
      <c r="G5" s="1">
        <v>2017</v>
      </c>
      <c r="H5" s="1">
        <v>2018</v>
      </c>
      <c r="I5" s="335">
        <v>2019</v>
      </c>
      <c r="J5" s="335">
        <v>2020</v>
      </c>
      <c r="K5" s="335">
        <v>2021</v>
      </c>
      <c r="L5" s="335">
        <v>2022</v>
      </c>
      <c r="M5" s="364">
        <v>2023</v>
      </c>
      <c r="N5" s="364">
        <v>2024</v>
      </c>
      <c r="O5" s="364">
        <v>2025</v>
      </c>
      <c r="P5" s="336"/>
      <c r="Q5" s="275"/>
    </row>
    <row r="6" spans="1:17" s="500" customFormat="1" ht="29.4" customHeight="1" thickBot="1" x14ac:dyDescent="0.35">
      <c r="A6" s="276" t="s">
        <v>2569</v>
      </c>
      <c r="B6" s="277"/>
      <c r="C6" s="277"/>
      <c r="D6" s="277"/>
      <c r="E6" s="277"/>
      <c r="F6" s="277"/>
      <c r="G6" s="277"/>
      <c r="H6" s="277"/>
      <c r="I6" s="277"/>
      <c r="J6" s="277"/>
      <c r="K6" s="277"/>
      <c r="L6" s="277"/>
      <c r="M6" s="277"/>
      <c r="N6" s="277"/>
      <c r="O6" s="277"/>
      <c r="P6" s="277"/>
      <c r="Q6" s="278"/>
    </row>
    <row r="7" spans="1:17" s="499" customFormat="1" ht="29.4" customHeight="1" x14ac:dyDescent="0.3">
      <c r="A7" s="279" t="s">
        <v>2570</v>
      </c>
      <c r="B7" s="280"/>
      <c r="C7" s="280"/>
      <c r="D7" s="280"/>
      <c r="E7" s="280"/>
      <c r="F7" s="280"/>
      <c r="G7" s="280"/>
      <c r="H7" s="280"/>
      <c r="I7" s="280"/>
      <c r="J7" s="280"/>
      <c r="K7" s="280"/>
      <c r="L7" s="280"/>
      <c r="M7" s="280"/>
      <c r="N7" s="280"/>
      <c r="O7" s="280"/>
      <c r="P7" s="280"/>
      <c r="Q7" s="281"/>
    </row>
    <row r="8" spans="1:17" s="499" customFormat="1" ht="29.4" customHeight="1" x14ac:dyDescent="0.3">
      <c r="A8" s="198" t="s">
        <v>2571</v>
      </c>
      <c r="B8" s="198"/>
      <c r="C8" s="198"/>
      <c r="D8" s="198"/>
      <c r="E8" s="198"/>
      <c r="F8" s="198"/>
      <c r="G8" s="198"/>
      <c r="H8" s="198"/>
      <c r="I8" s="198"/>
      <c r="J8" s="198"/>
      <c r="K8" s="198"/>
      <c r="L8" s="198"/>
      <c r="M8" s="198"/>
      <c r="N8" s="198"/>
      <c r="O8" s="198"/>
      <c r="P8" s="198"/>
      <c r="Q8" s="198"/>
    </row>
    <row r="9" spans="1:17" s="499" customFormat="1" ht="29.4" customHeight="1" x14ac:dyDescent="0.3">
      <c r="A9" s="151" t="s">
        <v>2572</v>
      </c>
      <c r="B9" s="109" t="s">
        <v>2573</v>
      </c>
      <c r="C9" s="109"/>
      <c r="D9" s="153">
        <v>0</v>
      </c>
      <c r="E9" s="153"/>
      <c r="F9" s="153"/>
      <c r="G9" s="153"/>
      <c r="H9" s="153"/>
      <c r="I9" s="337"/>
      <c r="J9" s="337"/>
      <c r="K9" s="337"/>
      <c r="L9" s="365"/>
      <c r="M9" s="365"/>
      <c r="N9" s="365"/>
      <c r="O9" s="365"/>
      <c r="P9" s="338" t="s">
        <v>2574</v>
      </c>
      <c r="Q9" s="131" t="s">
        <v>2396</v>
      </c>
    </row>
    <row r="10" spans="1:17" s="499" customFormat="1" ht="29.4" customHeight="1" x14ac:dyDescent="0.3">
      <c r="A10" s="138" t="s">
        <v>2575</v>
      </c>
      <c r="B10" s="16" t="s">
        <v>2576</v>
      </c>
      <c r="C10" s="16"/>
      <c r="D10" s="11" t="s">
        <v>90</v>
      </c>
      <c r="E10" s="11"/>
      <c r="F10" s="11"/>
      <c r="G10" s="11"/>
      <c r="H10" s="11"/>
      <c r="I10" s="58"/>
      <c r="J10" s="58"/>
      <c r="K10" s="58"/>
      <c r="L10" s="366"/>
      <c r="M10" s="366"/>
      <c r="N10" s="366"/>
      <c r="O10" s="366"/>
      <c r="P10" s="39" t="s">
        <v>2577</v>
      </c>
      <c r="Q10" s="132" t="s">
        <v>2578</v>
      </c>
    </row>
    <row r="11" spans="1:17" s="499" customFormat="1" ht="29.4" customHeight="1" x14ac:dyDescent="0.3">
      <c r="A11" s="138" t="s">
        <v>2579</v>
      </c>
      <c r="B11" s="16" t="s">
        <v>2580</v>
      </c>
      <c r="C11" s="16" t="s">
        <v>2581</v>
      </c>
      <c r="D11" s="13">
        <v>0.82899999999999996</v>
      </c>
      <c r="E11" s="13">
        <v>0.84399999999999997</v>
      </c>
      <c r="F11" s="13">
        <v>0.83499999999999996</v>
      </c>
      <c r="G11" s="13">
        <v>0.84899999999999998</v>
      </c>
      <c r="H11" s="13">
        <v>0.873</v>
      </c>
      <c r="I11" s="41">
        <v>0.7016</v>
      </c>
      <c r="J11" s="41">
        <v>0.72499999999999998</v>
      </c>
      <c r="K11" s="41">
        <v>0.86399999999999999</v>
      </c>
      <c r="L11" s="56">
        <v>89.6</v>
      </c>
      <c r="M11" s="367">
        <v>83.9</v>
      </c>
      <c r="N11" s="367">
        <v>84.3</v>
      </c>
      <c r="O11" s="367"/>
      <c r="P11" s="37" t="s">
        <v>3612</v>
      </c>
      <c r="Q11" s="118" t="s">
        <v>3375</v>
      </c>
    </row>
    <row r="12" spans="1:17" s="499" customFormat="1" ht="29.4" customHeight="1" x14ac:dyDescent="0.3">
      <c r="A12" s="282" t="s">
        <v>2582</v>
      </c>
      <c r="B12" s="285" t="s">
        <v>2583</v>
      </c>
      <c r="C12" s="244"/>
      <c r="D12" s="7">
        <v>204534</v>
      </c>
      <c r="E12" s="7"/>
      <c r="F12" s="7"/>
      <c r="G12" s="7">
        <v>228571</v>
      </c>
      <c r="H12" s="7">
        <v>226727</v>
      </c>
      <c r="I12" s="36">
        <f>I13+I14</f>
        <v>1302</v>
      </c>
      <c r="J12" s="36">
        <f>J13+J14</f>
        <v>611</v>
      </c>
      <c r="K12" s="36">
        <f>K13+K14</f>
        <v>1022</v>
      </c>
      <c r="L12" s="36">
        <f>L13+L14</f>
        <v>917</v>
      </c>
      <c r="M12" s="36">
        <f>M13+M14</f>
        <v>5211</v>
      </c>
      <c r="N12" s="36">
        <v>6682</v>
      </c>
      <c r="O12" s="45"/>
      <c r="P12" s="39" t="s">
        <v>2584</v>
      </c>
      <c r="Q12" s="206" t="s">
        <v>3613</v>
      </c>
    </row>
    <row r="13" spans="1:17" s="499" customFormat="1" ht="29.4" customHeight="1" x14ac:dyDescent="0.3">
      <c r="A13" s="283"/>
      <c r="B13" s="286"/>
      <c r="C13" s="288"/>
      <c r="D13" s="7">
        <v>123743</v>
      </c>
      <c r="E13" s="7"/>
      <c r="F13" s="7"/>
      <c r="G13" s="7">
        <v>142664</v>
      </c>
      <c r="H13" s="7">
        <v>141540</v>
      </c>
      <c r="I13" s="36">
        <v>671</v>
      </c>
      <c r="J13" s="36">
        <v>311</v>
      </c>
      <c r="K13" s="36">
        <v>775</v>
      </c>
      <c r="L13" s="36">
        <v>740</v>
      </c>
      <c r="M13" s="36">
        <v>4523</v>
      </c>
      <c r="N13" s="36">
        <v>6121</v>
      </c>
      <c r="O13" s="45"/>
      <c r="P13" s="39" t="s">
        <v>2585</v>
      </c>
      <c r="Q13" s="206"/>
    </row>
    <row r="14" spans="1:17" s="499" customFormat="1" ht="29.4" customHeight="1" x14ac:dyDescent="0.3">
      <c r="A14" s="284"/>
      <c r="B14" s="287"/>
      <c r="C14" s="245"/>
      <c r="D14" s="7">
        <v>80791</v>
      </c>
      <c r="E14" s="7"/>
      <c r="F14" s="7"/>
      <c r="G14" s="7">
        <v>85907</v>
      </c>
      <c r="H14" s="7">
        <v>85187</v>
      </c>
      <c r="I14" s="36">
        <v>631</v>
      </c>
      <c r="J14" s="36">
        <v>300</v>
      </c>
      <c r="K14" s="36">
        <v>247</v>
      </c>
      <c r="L14" s="36">
        <v>177</v>
      </c>
      <c r="M14" s="36">
        <v>688</v>
      </c>
      <c r="N14" s="36">
        <v>561</v>
      </c>
      <c r="O14" s="45"/>
      <c r="P14" s="39" t="s">
        <v>2586</v>
      </c>
      <c r="Q14" s="206"/>
    </row>
    <row r="15" spans="1:17" s="499" customFormat="1" ht="29.4" customHeight="1" x14ac:dyDescent="0.3">
      <c r="A15" s="138" t="s">
        <v>2587</v>
      </c>
      <c r="B15" s="100" t="s">
        <v>2588</v>
      </c>
      <c r="C15" s="31"/>
      <c r="D15" s="7">
        <v>76590</v>
      </c>
      <c r="E15" s="7">
        <v>78112</v>
      </c>
      <c r="F15" s="7">
        <v>82798</v>
      </c>
      <c r="G15" s="7">
        <v>89618</v>
      </c>
      <c r="H15" s="7">
        <v>90496</v>
      </c>
      <c r="I15" s="36">
        <v>91515</v>
      </c>
      <c r="J15" s="36">
        <v>92278</v>
      </c>
      <c r="K15" s="36">
        <v>92469</v>
      </c>
      <c r="L15" s="36">
        <v>92842</v>
      </c>
      <c r="M15" s="36">
        <f>L15+126</f>
        <v>92968</v>
      </c>
      <c r="N15" s="36">
        <f>M15+798</f>
        <v>93766</v>
      </c>
      <c r="O15" s="36"/>
      <c r="P15" s="39" t="s">
        <v>2589</v>
      </c>
      <c r="Q15" s="16" t="s">
        <v>3613</v>
      </c>
    </row>
    <row r="16" spans="1:17" s="499" customFormat="1" ht="29.4" customHeight="1" x14ac:dyDescent="0.3">
      <c r="A16" s="138" t="s">
        <v>2590</v>
      </c>
      <c r="B16" s="31" t="s">
        <v>2591</v>
      </c>
      <c r="C16" s="31"/>
      <c r="D16" s="7" t="s">
        <v>3333</v>
      </c>
      <c r="E16" s="7">
        <v>100</v>
      </c>
      <c r="F16" s="7">
        <v>135</v>
      </c>
      <c r="G16" s="7">
        <v>270</v>
      </c>
      <c r="H16" s="7">
        <v>163</v>
      </c>
      <c r="I16" s="36">
        <v>576</v>
      </c>
      <c r="J16" s="36">
        <v>313</v>
      </c>
      <c r="K16" s="36">
        <v>136</v>
      </c>
      <c r="L16" s="36">
        <v>583</v>
      </c>
      <c r="M16" s="36">
        <v>181</v>
      </c>
      <c r="N16" s="36" t="s">
        <v>3584</v>
      </c>
      <c r="O16" s="36"/>
      <c r="P16" s="39" t="s">
        <v>2592</v>
      </c>
      <c r="Q16" s="16" t="s">
        <v>3613</v>
      </c>
    </row>
    <row r="17" spans="1:17" s="499" customFormat="1" ht="29.4" customHeight="1" x14ac:dyDescent="0.3">
      <c r="A17" s="149" t="s">
        <v>4041</v>
      </c>
      <c r="B17" s="123" t="s">
        <v>2593</v>
      </c>
      <c r="C17" s="123"/>
      <c r="D17" s="159" t="s">
        <v>90</v>
      </c>
      <c r="E17" s="159"/>
      <c r="F17" s="159">
        <v>3580</v>
      </c>
      <c r="G17" s="159">
        <v>2398</v>
      </c>
      <c r="H17" s="159">
        <v>94</v>
      </c>
      <c r="I17" s="339">
        <v>27</v>
      </c>
      <c r="J17" s="339">
        <v>3</v>
      </c>
      <c r="K17" s="339">
        <v>1</v>
      </c>
      <c r="L17" s="339">
        <v>0</v>
      </c>
      <c r="M17" s="339">
        <v>0</v>
      </c>
      <c r="N17" s="339">
        <v>0</v>
      </c>
      <c r="O17" s="339">
        <v>2</v>
      </c>
      <c r="P17" s="76" t="s">
        <v>2594</v>
      </c>
      <c r="Q17" s="115" t="s">
        <v>3614</v>
      </c>
    </row>
    <row r="18" spans="1:17" s="499" customFormat="1" ht="29.4" customHeight="1" x14ac:dyDescent="0.3">
      <c r="A18" s="198" t="s">
        <v>2595</v>
      </c>
      <c r="B18" s="198"/>
      <c r="C18" s="198"/>
      <c r="D18" s="198"/>
      <c r="E18" s="198"/>
      <c r="F18" s="198"/>
      <c r="G18" s="198"/>
      <c r="H18" s="198"/>
      <c r="I18" s="198"/>
      <c r="J18" s="198"/>
      <c r="K18" s="198"/>
      <c r="L18" s="198"/>
      <c r="M18" s="198"/>
      <c r="N18" s="198"/>
      <c r="O18" s="198"/>
      <c r="P18" s="198"/>
      <c r="Q18" s="198"/>
    </row>
    <row r="19" spans="1:17" s="499" customFormat="1" ht="29.4" customHeight="1" x14ac:dyDescent="0.3">
      <c r="A19" s="30" t="s">
        <v>2596</v>
      </c>
      <c r="B19" s="16" t="s">
        <v>2597</v>
      </c>
      <c r="C19" s="129"/>
      <c r="D19" s="153">
        <v>23</v>
      </c>
      <c r="E19" s="153">
        <v>27</v>
      </c>
      <c r="F19" s="153">
        <v>28</v>
      </c>
      <c r="G19" s="153">
        <v>29</v>
      </c>
      <c r="H19" s="153">
        <v>30</v>
      </c>
      <c r="I19" s="337"/>
      <c r="J19" s="337"/>
      <c r="K19" s="337"/>
      <c r="L19" s="365"/>
      <c r="M19" s="365"/>
      <c r="N19" s="365"/>
      <c r="O19" s="365"/>
      <c r="P19" s="338" t="s">
        <v>2598</v>
      </c>
      <c r="Q19" s="109" t="s">
        <v>2599</v>
      </c>
    </row>
    <row r="20" spans="1:17" s="499" customFormat="1" ht="29.4" customHeight="1" x14ac:dyDescent="0.3">
      <c r="A20" s="30" t="s">
        <v>2600</v>
      </c>
      <c r="B20" s="16" t="s">
        <v>2601</v>
      </c>
      <c r="C20" s="31"/>
      <c r="D20" s="7"/>
      <c r="E20" s="7" t="s">
        <v>2602</v>
      </c>
      <c r="F20" s="7" t="s">
        <v>2603</v>
      </c>
      <c r="G20" s="7" t="s">
        <v>2604</v>
      </c>
      <c r="H20" s="7" t="s">
        <v>2605</v>
      </c>
      <c r="I20" s="304" t="s">
        <v>3429</v>
      </c>
      <c r="J20" s="304" t="s">
        <v>3430</v>
      </c>
      <c r="K20" s="304" t="s">
        <v>3431</v>
      </c>
      <c r="L20" s="304" t="s">
        <v>3432</v>
      </c>
      <c r="M20" s="304" t="s">
        <v>3433</v>
      </c>
      <c r="N20" s="304">
        <v>3580741455</v>
      </c>
      <c r="O20" s="304" t="s">
        <v>3621</v>
      </c>
      <c r="P20" s="39" t="s">
        <v>2606</v>
      </c>
      <c r="Q20" s="16" t="s">
        <v>3622</v>
      </c>
    </row>
    <row r="21" spans="1:17" s="499" customFormat="1" ht="29.4" customHeight="1" x14ac:dyDescent="0.3">
      <c r="A21" s="138" t="s">
        <v>2607</v>
      </c>
      <c r="B21" s="31" t="s">
        <v>2608</v>
      </c>
      <c r="C21" s="31"/>
      <c r="D21" s="7" t="s">
        <v>90</v>
      </c>
      <c r="E21" s="7"/>
      <c r="F21" s="7"/>
      <c r="G21" s="7"/>
      <c r="H21" s="7"/>
      <c r="I21" s="36" t="s">
        <v>2609</v>
      </c>
      <c r="J21" s="337"/>
      <c r="K21" s="337"/>
      <c r="L21" s="365"/>
      <c r="M21" s="365"/>
      <c r="N21" s="365"/>
      <c r="O21" s="365"/>
      <c r="P21" s="39" t="s">
        <v>2610</v>
      </c>
      <c r="Q21" s="113" t="s">
        <v>2611</v>
      </c>
    </row>
    <row r="22" spans="1:17" s="499" customFormat="1" ht="29.4" customHeight="1" thickBot="1" x14ac:dyDescent="0.35">
      <c r="A22" s="139" t="s">
        <v>2612</v>
      </c>
      <c r="B22" s="140" t="s">
        <v>2613</v>
      </c>
      <c r="C22" s="140"/>
      <c r="D22" s="141" t="s">
        <v>90</v>
      </c>
      <c r="E22" s="141"/>
      <c r="F22" s="141"/>
      <c r="G22" s="141"/>
      <c r="H22" s="141"/>
      <c r="I22" s="340"/>
      <c r="J22" s="340"/>
      <c r="K22" s="340"/>
      <c r="L22" s="368"/>
      <c r="M22" s="368"/>
      <c r="N22" s="368"/>
      <c r="O22" s="368"/>
      <c r="P22" s="341" t="s">
        <v>2614</v>
      </c>
      <c r="Q22" s="142"/>
    </row>
    <row r="23" spans="1:17" s="499" customFormat="1" ht="29.4" customHeight="1" x14ac:dyDescent="0.3">
      <c r="A23" s="238" t="s">
        <v>2615</v>
      </c>
      <c r="B23" s="239"/>
      <c r="C23" s="239"/>
      <c r="D23" s="239"/>
      <c r="E23" s="239"/>
      <c r="F23" s="239"/>
      <c r="G23" s="239"/>
      <c r="H23" s="239"/>
      <c r="I23" s="239"/>
      <c r="J23" s="239"/>
      <c r="K23" s="239"/>
      <c r="L23" s="239"/>
      <c r="M23" s="239"/>
      <c r="N23" s="239"/>
      <c r="O23" s="239"/>
      <c r="P23" s="239"/>
      <c r="Q23" s="240"/>
    </row>
    <row r="24" spans="1:17" s="499" customFormat="1" ht="29.4" customHeight="1" x14ac:dyDescent="0.3">
      <c r="A24" s="198" t="s">
        <v>2616</v>
      </c>
      <c r="B24" s="198"/>
      <c r="C24" s="198"/>
      <c r="D24" s="198"/>
      <c r="E24" s="198"/>
      <c r="F24" s="198"/>
      <c r="G24" s="198"/>
      <c r="H24" s="198"/>
      <c r="I24" s="198"/>
      <c r="J24" s="198"/>
      <c r="K24" s="198"/>
      <c r="L24" s="198"/>
      <c r="M24" s="198"/>
      <c r="N24" s="198"/>
      <c r="O24" s="198"/>
      <c r="P24" s="198"/>
      <c r="Q24" s="198"/>
    </row>
    <row r="25" spans="1:17" s="499" customFormat="1" ht="29.4" customHeight="1" x14ac:dyDescent="0.3">
      <c r="A25" s="33" t="s">
        <v>2617</v>
      </c>
      <c r="B25" s="109" t="s">
        <v>2618</v>
      </c>
      <c r="C25" s="109"/>
      <c r="D25" s="111" t="s">
        <v>2619</v>
      </c>
      <c r="E25" s="111">
        <v>9.24</v>
      </c>
      <c r="F25" s="111">
        <v>8.91</v>
      </c>
      <c r="G25" s="111">
        <v>9.3800000000000008</v>
      </c>
      <c r="H25" s="121">
        <v>11.9</v>
      </c>
      <c r="I25" s="342">
        <v>12.45</v>
      </c>
      <c r="J25" s="342">
        <v>9.18</v>
      </c>
      <c r="K25" s="342">
        <v>11.42</v>
      </c>
      <c r="L25" s="369">
        <v>14.4</v>
      </c>
      <c r="M25" s="369">
        <v>16</v>
      </c>
      <c r="N25" s="337">
        <v>16.649999999999999</v>
      </c>
      <c r="O25" s="342"/>
      <c r="P25" s="338" t="s">
        <v>2620</v>
      </c>
      <c r="Q25" s="148" t="s">
        <v>3532</v>
      </c>
    </row>
    <row r="26" spans="1:17" s="499" customFormat="1" ht="29.4" customHeight="1" x14ac:dyDescent="0.3">
      <c r="A26" s="30" t="s">
        <v>2621</v>
      </c>
      <c r="B26" s="16" t="s">
        <v>2622</v>
      </c>
      <c r="C26" s="31" t="s">
        <v>2442</v>
      </c>
      <c r="D26" s="2">
        <v>0.30499999999999999</v>
      </c>
      <c r="E26" s="2">
        <v>0.308</v>
      </c>
      <c r="F26" s="2">
        <v>0.28799999999999998</v>
      </c>
      <c r="G26" s="2">
        <v>0.26400000000000001</v>
      </c>
      <c r="H26" s="2">
        <v>0.25700000000000001</v>
      </c>
      <c r="I26" s="40">
        <v>0.26600000000000001</v>
      </c>
      <c r="J26" s="40">
        <v>0.23400000000000001</v>
      </c>
      <c r="K26" s="38">
        <v>18.2</v>
      </c>
      <c r="L26" s="38">
        <v>22.9</v>
      </c>
      <c r="M26" s="38">
        <v>27.1</v>
      </c>
      <c r="N26" s="38">
        <v>27.1</v>
      </c>
      <c r="O26" s="38"/>
      <c r="P26" s="39" t="s">
        <v>1122</v>
      </c>
      <c r="Q26" s="16" t="s">
        <v>3616</v>
      </c>
    </row>
    <row r="27" spans="1:17" s="499" customFormat="1" ht="29.4" customHeight="1" x14ac:dyDescent="0.3">
      <c r="A27" s="30" t="s">
        <v>2623</v>
      </c>
      <c r="B27" s="16" t="s">
        <v>2624</v>
      </c>
      <c r="C27" s="31" t="s">
        <v>2442</v>
      </c>
      <c r="D27" s="2">
        <v>0.13800000000000001</v>
      </c>
      <c r="E27" s="2">
        <v>0.14000000000000001</v>
      </c>
      <c r="F27" s="2">
        <v>0.128</v>
      </c>
      <c r="G27" s="2">
        <v>0.14499999999999999</v>
      </c>
      <c r="H27" s="2">
        <v>0.16200000000000001</v>
      </c>
      <c r="I27" s="40">
        <v>0.16700000000000001</v>
      </c>
      <c r="J27" s="40">
        <v>0.17</v>
      </c>
      <c r="K27" s="38">
        <v>15.3</v>
      </c>
      <c r="L27" s="38">
        <v>14.9</v>
      </c>
      <c r="M27" s="38">
        <v>15.6</v>
      </c>
      <c r="N27" s="38">
        <v>16.100000000000001</v>
      </c>
      <c r="O27" s="38"/>
      <c r="P27" s="39" t="s">
        <v>1122</v>
      </c>
      <c r="Q27" s="16" t="s">
        <v>3617</v>
      </c>
    </row>
    <row r="28" spans="1:17" s="499" customFormat="1" ht="29.4" customHeight="1" x14ac:dyDescent="0.3">
      <c r="A28" s="30" t="s">
        <v>2625</v>
      </c>
      <c r="B28" s="16" t="s">
        <v>2626</v>
      </c>
      <c r="C28" s="16"/>
      <c r="D28" s="2">
        <v>0.123</v>
      </c>
      <c r="E28" s="2">
        <v>0.114</v>
      </c>
      <c r="F28" s="2">
        <v>0.108</v>
      </c>
      <c r="G28" s="2">
        <v>0.105</v>
      </c>
      <c r="H28" s="2">
        <v>9.5000000000000001E-2</v>
      </c>
      <c r="I28" s="40">
        <v>9.4E-2</v>
      </c>
      <c r="J28" s="40">
        <v>0.104</v>
      </c>
      <c r="K28" s="38">
        <v>8.8000000000000007</v>
      </c>
      <c r="L28" s="38">
        <v>9.9</v>
      </c>
      <c r="M28" s="38">
        <v>12.9</v>
      </c>
      <c r="N28" s="38">
        <v>10.8</v>
      </c>
      <c r="O28" s="38"/>
      <c r="P28" s="39" t="s">
        <v>1122</v>
      </c>
      <c r="Q28" s="16" t="s">
        <v>3618</v>
      </c>
    </row>
    <row r="29" spans="1:17" s="499" customFormat="1" ht="29.4" customHeight="1" x14ac:dyDescent="0.3">
      <c r="A29" s="30" t="s">
        <v>2627</v>
      </c>
      <c r="B29" s="16" t="s">
        <v>2628</v>
      </c>
      <c r="C29" s="31"/>
      <c r="D29" s="143">
        <v>278.18400000000003</v>
      </c>
      <c r="E29" s="143">
        <v>287.80599999999998</v>
      </c>
      <c r="F29" s="143">
        <v>277.673</v>
      </c>
      <c r="G29" s="143">
        <v>292.35500000000002</v>
      </c>
      <c r="H29" s="143">
        <v>371.76</v>
      </c>
      <c r="I29" s="343">
        <v>387.93700000000001</v>
      </c>
      <c r="J29" s="343">
        <v>299.52300000000002</v>
      </c>
      <c r="K29" s="36">
        <v>377353</v>
      </c>
      <c r="L29" s="36">
        <v>481057</v>
      </c>
      <c r="M29" s="36">
        <v>570890</v>
      </c>
      <c r="N29" s="36">
        <v>566678</v>
      </c>
      <c r="O29" s="36"/>
      <c r="P29" s="39" t="s">
        <v>2629</v>
      </c>
      <c r="Q29" s="113" t="s">
        <v>3533</v>
      </c>
    </row>
    <row r="30" spans="1:17" s="499" customFormat="1" ht="29.4" customHeight="1" x14ac:dyDescent="0.3">
      <c r="A30" s="30" t="s">
        <v>2630</v>
      </c>
      <c r="B30" s="16" t="s">
        <v>2631</v>
      </c>
      <c r="C30" s="31"/>
      <c r="D30" s="143">
        <v>2.2919999999999998</v>
      </c>
      <c r="E30" s="143">
        <v>2.1160000000000001</v>
      </c>
      <c r="F30" s="143">
        <v>2.0680000000000001</v>
      </c>
      <c r="G30" s="143">
        <v>2.4340000000000002</v>
      </c>
      <c r="H30" s="143">
        <v>3.012</v>
      </c>
      <c r="I30" s="343">
        <v>2.8029999999999999</v>
      </c>
      <c r="J30" s="343">
        <v>2.9380000000000002</v>
      </c>
      <c r="K30" s="36">
        <v>4038</v>
      </c>
      <c r="L30" s="36">
        <v>4625</v>
      </c>
      <c r="M30" s="36">
        <v>4938</v>
      </c>
      <c r="N30" s="36">
        <v>5163</v>
      </c>
      <c r="O30" s="36"/>
      <c r="P30" s="39" t="s">
        <v>2632</v>
      </c>
      <c r="Q30" s="133" t="s">
        <v>3534</v>
      </c>
    </row>
    <row r="31" spans="1:17" s="499" customFormat="1" ht="29.4" customHeight="1" x14ac:dyDescent="0.3">
      <c r="A31" s="30" t="s">
        <v>2633</v>
      </c>
      <c r="B31" s="16" t="s">
        <v>2634</v>
      </c>
      <c r="C31" s="31"/>
      <c r="D31" s="143">
        <v>185.01499999999999</v>
      </c>
      <c r="E31" s="143">
        <v>194.48599999999999</v>
      </c>
      <c r="F31" s="143">
        <v>188.53899999999999</v>
      </c>
      <c r="G31" s="143">
        <v>189.71100000000001</v>
      </c>
      <c r="H31" s="143">
        <v>246.98</v>
      </c>
      <c r="I31" s="343">
        <v>250.10900000000001</v>
      </c>
      <c r="J31" s="343">
        <v>167.542</v>
      </c>
      <c r="K31" s="36">
        <v>224291</v>
      </c>
      <c r="L31" s="36">
        <v>300095</v>
      </c>
      <c r="M31" s="36">
        <v>379357</v>
      </c>
      <c r="N31" s="36">
        <v>372475</v>
      </c>
      <c r="O31" s="36"/>
      <c r="P31" s="39" t="s">
        <v>2632</v>
      </c>
      <c r="Q31" s="133" t="s">
        <v>3535</v>
      </c>
    </row>
    <row r="32" spans="1:17" s="499" customFormat="1" ht="29.4" customHeight="1" x14ac:dyDescent="0.3">
      <c r="A32" s="30" t="s">
        <v>2635</v>
      </c>
      <c r="B32" s="16" t="s">
        <v>2636</v>
      </c>
      <c r="C32" s="31"/>
      <c r="D32" s="143">
        <v>5.6139999999999999</v>
      </c>
      <c r="E32" s="143">
        <v>5.702</v>
      </c>
      <c r="F32" s="143">
        <v>5.6829999999999998</v>
      </c>
      <c r="G32" s="143">
        <v>7.1130000000000004</v>
      </c>
      <c r="H32" s="143">
        <v>7.79</v>
      </c>
      <c r="I32" s="343">
        <v>8.2550000000000008</v>
      </c>
      <c r="J32" s="343">
        <v>7.9870000000000001</v>
      </c>
      <c r="K32" s="36">
        <v>9840</v>
      </c>
      <c r="L32" s="36">
        <v>10320</v>
      </c>
      <c r="M32" s="36">
        <v>10546</v>
      </c>
      <c r="N32" s="36">
        <v>10819</v>
      </c>
      <c r="O32" s="36"/>
      <c r="P32" s="39" t="s">
        <v>2632</v>
      </c>
      <c r="Q32" s="133" t="s">
        <v>3536</v>
      </c>
    </row>
    <row r="33" spans="1:17" s="499" customFormat="1" ht="29.4" customHeight="1" x14ac:dyDescent="0.3">
      <c r="A33" s="30" t="s">
        <v>2637</v>
      </c>
      <c r="B33" s="16" t="s">
        <v>2638</v>
      </c>
      <c r="C33" s="31"/>
      <c r="D33" s="143">
        <v>5.1210000000000004</v>
      </c>
      <c r="E33" s="143">
        <v>5.3109999999999999</v>
      </c>
      <c r="F33" s="143">
        <v>5.2880000000000003</v>
      </c>
      <c r="G33" s="143">
        <v>6.6210000000000004</v>
      </c>
      <c r="H33" s="143">
        <v>7.26</v>
      </c>
      <c r="I33" s="343">
        <v>7.76</v>
      </c>
      <c r="J33" s="343">
        <v>7.5010000000000003</v>
      </c>
      <c r="K33" s="36">
        <v>9220</v>
      </c>
      <c r="L33" s="36">
        <v>9698</v>
      </c>
      <c r="M33" s="36">
        <v>9819</v>
      </c>
      <c r="N33" s="36">
        <v>10111</v>
      </c>
      <c r="O33" s="36"/>
      <c r="P33" s="39" t="s">
        <v>2632</v>
      </c>
      <c r="Q33" s="133" t="s">
        <v>3536</v>
      </c>
    </row>
    <row r="34" spans="1:17" s="499" customFormat="1" ht="29.4" customHeight="1" x14ac:dyDescent="0.3">
      <c r="A34" s="30" t="s">
        <v>2639</v>
      </c>
      <c r="B34" s="16" t="s">
        <v>2640</v>
      </c>
      <c r="C34" s="31"/>
      <c r="D34" s="7">
        <v>14</v>
      </c>
      <c r="E34" s="7">
        <v>2</v>
      </c>
      <c r="F34" s="7">
        <v>2</v>
      </c>
      <c r="G34" s="7">
        <v>38</v>
      </c>
      <c r="H34" s="7">
        <v>18</v>
      </c>
      <c r="I34" s="36">
        <v>9</v>
      </c>
      <c r="J34" s="36">
        <v>12</v>
      </c>
      <c r="K34" s="36">
        <v>16</v>
      </c>
      <c r="L34" s="36">
        <v>33</v>
      </c>
      <c r="M34" s="36">
        <v>86</v>
      </c>
      <c r="N34" s="36">
        <v>23</v>
      </c>
      <c r="O34" s="36"/>
      <c r="P34" s="39" t="s">
        <v>2641</v>
      </c>
      <c r="Q34" s="133" t="s">
        <v>3537</v>
      </c>
    </row>
    <row r="35" spans="1:17" s="499" customFormat="1" ht="29.4" customHeight="1" x14ac:dyDescent="0.3">
      <c r="A35" s="35" t="s">
        <v>2642</v>
      </c>
      <c r="B35" s="112" t="s">
        <v>2643</v>
      </c>
      <c r="C35" s="123"/>
      <c r="D35" s="159"/>
      <c r="E35" s="159">
        <v>41</v>
      </c>
      <c r="F35" s="159">
        <v>48</v>
      </c>
      <c r="G35" s="159">
        <v>65</v>
      </c>
      <c r="H35" s="159">
        <v>148</v>
      </c>
      <c r="I35" s="339">
        <v>148</v>
      </c>
      <c r="J35" s="339">
        <v>86</v>
      </c>
      <c r="K35" s="339">
        <v>113</v>
      </c>
      <c r="L35" s="339">
        <v>84</v>
      </c>
      <c r="M35" s="339">
        <v>105</v>
      </c>
      <c r="N35" s="339">
        <v>104</v>
      </c>
      <c r="O35" s="339"/>
      <c r="P35" s="76" t="s">
        <v>102</v>
      </c>
      <c r="Q35" s="134" t="s">
        <v>3538</v>
      </c>
    </row>
    <row r="36" spans="1:17" s="499" customFormat="1" ht="29.4" customHeight="1" x14ac:dyDescent="0.3">
      <c r="A36" s="198" t="s">
        <v>4010</v>
      </c>
      <c r="B36" s="198"/>
      <c r="C36" s="198"/>
      <c r="D36" s="198"/>
      <c r="E36" s="198"/>
      <c r="F36" s="198"/>
      <c r="G36" s="198"/>
      <c r="H36" s="198"/>
      <c r="I36" s="198"/>
      <c r="J36" s="198"/>
      <c r="K36" s="198"/>
      <c r="L36" s="198"/>
      <c r="M36" s="198"/>
      <c r="N36" s="198"/>
      <c r="O36" s="198"/>
      <c r="P36" s="198"/>
      <c r="Q36" s="198"/>
    </row>
    <row r="37" spans="1:17" s="499" customFormat="1" ht="29.4" customHeight="1" x14ac:dyDescent="0.3">
      <c r="A37" s="257" t="s">
        <v>4011</v>
      </c>
      <c r="B37" s="257"/>
      <c r="C37" s="257"/>
      <c r="D37" s="257"/>
      <c r="E37" s="257"/>
      <c r="F37" s="257"/>
      <c r="G37" s="257"/>
      <c r="H37" s="257"/>
      <c r="I37" s="257"/>
      <c r="J37" s="257"/>
      <c r="K37" s="257"/>
      <c r="L37" s="257"/>
      <c r="M37" s="257"/>
      <c r="N37" s="257"/>
      <c r="O37" s="257"/>
      <c r="P37" s="257"/>
      <c r="Q37" s="257"/>
    </row>
    <row r="38" spans="1:17" s="499" customFormat="1" ht="29.4" customHeight="1" x14ac:dyDescent="0.3">
      <c r="A38" s="198" t="s">
        <v>4012</v>
      </c>
      <c r="B38" s="198"/>
      <c r="C38" s="198"/>
      <c r="D38" s="198"/>
      <c r="E38" s="198"/>
      <c r="F38" s="198"/>
      <c r="G38" s="198"/>
      <c r="H38" s="198"/>
      <c r="I38" s="198"/>
      <c r="J38" s="198"/>
      <c r="K38" s="198"/>
      <c r="L38" s="198"/>
      <c r="M38" s="198"/>
      <c r="N38" s="198"/>
      <c r="O38" s="198"/>
      <c r="P38" s="198"/>
      <c r="Q38" s="198"/>
    </row>
    <row r="39" spans="1:17" s="499" customFormat="1" ht="29.4" customHeight="1" x14ac:dyDescent="0.3">
      <c r="A39" s="284" t="s">
        <v>2698</v>
      </c>
      <c r="B39" s="250" t="s">
        <v>2644</v>
      </c>
      <c r="C39" s="248"/>
      <c r="D39" s="164">
        <v>1320.91</v>
      </c>
      <c r="E39" s="164">
        <v>1384.58</v>
      </c>
      <c r="F39" s="164">
        <v>1582.15</v>
      </c>
      <c r="G39" s="164">
        <v>1717.43</v>
      </c>
      <c r="H39" s="165">
        <v>1925.73</v>
      </c>
      <c r="I39" s="344">
        <v>2107.84</v>
      </c>
      <c r="J39" s="370">
        <v>2341107394</v>
      </c>
      <c r="K39" s="370">
        <v>2523402058</v>
      </c>
      <c r="L39" s="370">
        <v>2631123481</v>
      </c>
      <c r="M39" s="370">
        <v>2648750704</v>
      </c>
      <c r="N39" s="370">
        <v>2844227653</v>
      </c>
      <c r="O39" s="371">
        <v>1288167431</v>
      </c>
      <c r="P39" s="338" t="s">
        <v>2645</v>
      </c>
      <c r="Q39" s="245" t="s">
        <v>3622</v>
      </c>
    </row>
    <row r="40" spans="1:17" s="499" customFormat="1" ht="29.4" customHeight="1" x14ac:dyDescent="0.3">
      <c r="A40" s="292"/>
      <c r="B40" s="197"/>
      <c r="C40" s="204"/>
      <c r="D40" s="9">
        <v>8498.25</v>
      </c>
      <c r="E40" s="9">
        <v>9812.74</v>
      </c>
      <c r="F40" s="9">
        <v>9872.77</v>
      </c>
      <c r="G40" s="9">
        <v>10660.55</v>
      </c>
      <c r="H40" s="9">
        <v>10833.19</v>
      </c>
      <c r="I40" s="49">
        <v>12738.54</v>
      </c>
      <c r="J40" s="89">
        <v>12042013203</v>
      </c>
      <c r="K40" s="89">
        <v>12803794315</v>
      </c>
      <c r="L40" s="89">
        <v>13788038768</v>
      </c>
      <c r="M40" s="89">
        <v>13623736863</v>
      </c>
      <c r="N40" s="89">
        <v>12680493254</v>
      </c>
      <c r="O40" s="304">
        <v>5853138435</v>
      </c>
      <c r="P40" s="39" t="s">
        <v>2646</v>
      </c>
      <c r="Q40" s="203"/>
    </row>
    <row r="41" spans="1:17" s="499" customFormat="1" ht="29.4" customHeight="1" x14ac:dyDescent="0.3">
      <c r="A41" s="292" t="s">
        <v>2702</v>
      </c>
      <c r="B41" s="16" t="s">
        <v>2647</v>
      </c>
      <c r="C41" s="246"/>
      <c r="D41" s="145">
        <v>1459</v>
      </c>
      <c r="E41" s="145">
        <v>1470</v>
      </c>
      <c r="F41" s="145">
        <v>1474</v>
      </c>
      <c r="G41" s="7">
        <v>1495</v>
      </c>
      <c r="H41" s="7" t="s">
        <v>3156</v>
      </c>
      <c r="I41" s="36" t="s">
        <v>3156</v>
      </c>
      <c r="J41" s="36"/>
      <c r="K41" s="36"/>
      <c r="L41" s="45"/>
      <c r="M41" s="45"/>
      <c r="N41" s="45"/>
      <c r="O41" s="45"/>
      <c r="P41" s="39" t="s">
        <v>2648</v>
      </c>
      <c r="Q41" s="133" t="s">
        <v>2649</v>
      </c>
    </row>
    <row r="42" spans="1:17" s="499" customFormat="1" ht="29.4" customHeight="1" x14ac:dyDescent="0.3">
      <c r="A42" s="292"/>
      <c r="B42" s="16" t="s">
        <v>2650</v>
      </c>
      <c r="C42" s="247"/>
      <c r="D42" s="145">
        <v>32841</v>
      </c>
      <c r="E42" s="145">
        <v>36380</v>
      </c>
      <c r="F42" s="145">
        <v>41731</v>
      </c>
      <c r="G42" s="7">
        <v>47265</v>
      </c>
      <c r="H42" s="7" t="s">
        <v>3156</v>
      </c>
      <c r="I42" s="36" t="s">
        <v>3156</v>
      </c>
      <c r="J42" s="36"/>
      <c r="K42" s="36"/>
      <c r="L42" s="45"/>
      <c r="M42" s="45"/>
      <c r="N42" s="45"/>
      <c r="O42" s="45"/>
      <c r="P42" s="39" t="s">
        <v>2651</v>
      </c>
      <c r="Q42" s="133" t="s">
        <v>2652</v>
      </c>
    </row>
    <row r="43" spans="1:17" s="499" customFormat="1" ht="29.4" customHeight="1" x14ac:dyDescent="0.3">
      <c r="A43" s="292"/>
      <c r="B43" s="16" t="s">
        <v>2653</v>
      </c>
      <c r="C43" s="247"/>
      <c r="D43" s="7"/>
      <c r="E43" s="7">
        <v>856</v>
      </c>
      <c r="F43" s="7">
        <v>755</v>
      </c>
      <c r="G43" s="7">
        <v>673</v>
      </c>
      <c r="H43" s="7" t="s">
        <v>3156</v>
      </c>
      <c r="I43" s="36" t="s">
        <v>3156</v>
      </c>
      <c r="J43" s="36"/>
      <c r="K43" s="36"/>
      <c r="L43" s="45"/>
      <c r="M43" s="45"/>
      <c r="N43" s="45"/>
      <c r="O43" s="45"/>
      <c r="P43" s="39" t="s">
        <v>2654</v>
      </c>
      <c r="Q43" s="133" t="s">
        <v>2655</v>
      </c>
    </row>
    <row r="44" spans="1:17" s="499" customFormat="1" ht="29.4" customHeight="1" x14ac:dyDescent="0.3">
      <c r="A44" s="292"/>
      <c r="B44" s="16" t="s">
        <v>2656</v>
      </c>
      <c r="C44" s="247"/>
      <c r="D44" s="7"/>
      <c r="E44" s="7">
        <v>915.81</v>
      </c>
      <c r="F44" s="7">
        <v>956</v>
      </c>
      <c r="G44" s="7">
        <v>968</v>
      </c>
      <c r="H44" s="7" t="s">
        <v>3156</v>
      </c>
      <c r="I44" s="36" t="s">
        <v>3156</v>
      </c>
      <c r="J44" s="36"/>
      <c r="K44" s="36"/>
      <c r="L44" s="45"/>
      <c r="M44" s="45"/>
      <c r="N44" s="45"/>
      <c r="O44" s="45"/>
      <c r="P44" s="39" t="s">
        <v>2657</v>
      </c>
      <c r="Q44" s="133" t="s">
        <v>2658</v>
      </c>
    </row>
    <row r="45" spans="1:17" s="499" customFormat="1" ht="29.4" customHeight="1" x14ac:dyDescent="0.3">
      <c r="A45" s="292"/>
      <c r="B45" s="16" t="s">
        <v>2659</v>
      </c>
      <c r="C45" s="247"/>
      <c r="D45" s="7"/>
      <c r="E45" s="7">
        <v>611.52</v>
      </c>
      <c r="F45" s="7">
        <v>890</v>
      </c>
      <c r="G45" s="7">
        <v>960</v>
      </c>
      <c r="H45" s="7" t="s">
        <v>3156</v>
      </c>
      <c r="I45" s="36" t="s">
        <v>3156</v>
      </c>
      <c r="J45" s="36"/>
      <c r="K45" s="36"/>
      <c r="L45" s="45"/>
      <c r="M45" s="45"/>
      <c r="N45" s="45"/>
      <c r="O45" s="45"/>
      <c r="P45" s="39" t="s">
        <v>2660</v>
      </c>
      <c r="Q45" s="133" t="s">
        <v>2661</v>
      </c>
    </row>
    <row r="46" spans="1:17" s="499" customFormat="1" ht="29.4" customHeight="1" x14ac:dyDescent="0.3">
      <c r="A46" s="292"/>
      <c r="B46" s="16" t="s">
        <v>2662</v>
      </c>
      <c r="C46" s="247"/>
      <c r="D46" s="7">
        <v>1283</v>
      </c>
      <c r="E46" s="7">
        <v>1342.845</v>
      </c>
      <c r="F46" s="7">
        <v>1353</v>
      </c>
      <c r="G46" s="7">
        <v>1381</v>
      </c>
      <c r="H46" s="7" t="s">
        <v>3156</v>
      </c>
      <c r="I46" s="36" t="s">
        <v>3156</v>
      </c>
      <c r="J46" s="36"/>
      <c r="K46" s="36"/>
      <c r="L46" s="45"/>
      <c r="M46" s="45"/>
      <c r="N46" s="45"/>
      <c r="O46" s="45"/>
      <c r="P46" s="39" t="s">
        <v>2663</v>
      </c>
      <c r="Q46" s="133" t="s">
        <v>2664</v>
      </c>
    </row>
    <row r="47" spans="1:17" s="499" customFormat="1" ht="29.4" customHeight="1" x14ac:dyDescent="0.3">
      <c r="A47" s="292"/>
      <c r="B47" s="16" t="s">
        <v>2665</v>
      </c>
      <c r="C47" s="247"/>
      <c r="D47" s="7">
        <v>1374</v>
      </c>
      <c r="E47" s="7">
        <v>1218</v>
      </c>
      <c r="F47" s="7">
        <v>1214</v>
      </c>
      <c r="G47" s="7">
        <v>1249</v>
      </c>
      <c r="H47" s="7" t="s">
        <v>3156</v>
      </c>
      <c r="I47" s="36" t="s">
        <v>3156</v>
      </c>
      <c r="J47" s="36"/>
      <c r="K47" s="36"/>
      <c r="L47" s="45"/>
      <c r="M47" s="45"/>
      <c r="N47" s="45"/>
      <c r="O47" s="45"/>
      <c r="P47" s="39" t="s">
        <v>2666</v>
      </c>
      <c r="Q47" s="133" t="s">
        <v>2667</v>
      </c>
    </row>
    <row r="48" spans="1:17" s="499" customFormat="1" ht="29.4" customHeight="1" x14ac:dyDescent="0.3">
      <c r="A48" s="292"/>
      <c r="B48" s="16" t="s">
        <v>2668</v>
      </c>
      <c r="C48" s="247"/>
      <c r="D48" s="7">
        <v>464</v>
      </c>
      <c r="E48" s="7">
        <v>432</v>
      </c>
      <c r="F48" s="7">
        <v>635</v>
      </c>
      <c r="G48" s="7">
        <v>847</v>
      </c>
      <c r="H48" s="7" t="s">
        <v>3156</v>
      </c>
      <c r="I48" s="36" t="s">
        <v>3156</v>
      </c>
      <c r="J48" s="36"/>
      <c r="K48" s="36"/>
      <c r="L48" s="45"/>
      <c r="M48" s="45"/>
      <c r="N48" s="45"/>
      <c r="O48" s="45"/>
      <c r="P48" s="39" t="s">
        <v>2669</v>
      </c>
      <c r="Q48" s="133" t="s">
        <v>2670</v>
      </c>
    </row>
    <row r="49" spans="1:17" s="499" customFormat="1" ht="29.4" customHeight="1" x14ac:dyDescent="0.3">
      <c r="A49" s="292"/>
      <c r="B49" s="16" t="s">
        <v>2671</v>
      </c>
      <c r="C49" s="247"/>
      <c r="D49" s="7">
        <v>716</v>
      </c>
      <c r="E49" s="7">
        <v>660</v>
      </c>
      <c r="F49" s="7">
        <v>720</v>
      </c>
      <c r="G49" s="7">
        <v>793</v>
      </c>
      <c r="H49" s="7" t="s">
        <v>3156</v>
      </c>
      <c r="I49" s="36" t="s">
        <v>3156</v>
      </c>
      <c r="J49" s="36"/>
      <c r="K49" s="36"/>
      <c r="L49" s="45"/>
      <c r="M49" s="45"/>
      <c r="N49" s="45"/>
      <c r="O49" s="45"/>
      <c r="P49" s="39" t="s">
        <v>2669</v>
      </c>
      <c r="Q49" s="133" t="s">
        <v>2672</v>
      </c>
    </row>
    <row r="50" spans="1:17" s="499" customFormat="1" ht="29.4" customHeight="1" x14ac:dyDescent="0.3">
      <c r="A50" s="292"/>
      <c r="B50" s="16" t="s">
        <v>2673</v>
      </c>
      <c r="C50" s="247"/>
      <c r="D50" s="7">
        <v>967</v>
      </c>
      <c r="E50" s="7">
        <v>884</v>
      </c>
      <c r="F50" s="7">
        <v>956</v>
      </c>
      <c r="G50" s="7">
        <v>918</v>
      </c>
      <c r="H50" s="7" t="s">
        <v>3156</v>
      </c>
      <c r="I50" s="36" t="s">
        <v>3156</v>
      </c>
      <c r="J50" s="36"/>
      <c r="K50" s="36"/>
      <c r="L50" s="45"/>
      <c r="M50" s="45"/>
      <c r="N50" s="45"/>
      <c r="O50" s="45"/>
      <c r="P50" s="39" t="s">
        <v>2669</v>
      </c>
      <c r="Q50" s="133" t="s">
        <v>2674</v>
      </c>
    </row>
    <row r="51" spans="1:17" s="499" customFormat="1" ht="29.4" customHeight="1" x14ac:dyDescent="0.3">
      <c r="A51" s="292"/>
      <c r="B51" s="16" t="s">
        <v>2675</v>
      </c>
      <c r="C51" s="248"/>
      <c r="D51" s="7"/>
      <c r="E51" s="7">
        <v>386</v>
      </c>
      <c r="F51" s="7">
        <v>744</v>
      </c>
      <c r="G51" s="7">
        <v>612</v>
      </c>
      <c r="H51" s="7" t="s">
        <v>3156</v>
      </c>
      <c r="I51" s="36" t="s">
        <v>3156</v>
      </c>
      <c r="J51" s="36"/>
      <c r="K51" s="36"/>
      <c r="L51" s="45"/>
      <c r="M51" s="45"/>
      <c r="N51" s="45"/>
      <c r="O51" s="45"/>
      <c r="P51" s="39" t="s">
        <v>2676</v>
      </c>
      <c r="Q51" s="133" t="s">
        <v>2677</v>
      </c>
    </row>
    <row r="52" spans="1:17" s="499" customFormat="1" ht="29.4" customHeight="1" x14ac:dyDescent="0.3">
      <c r="A52" s="30" t="s">
        <v>2704</v>
      </c>
      <c r="B52" s="16" t="s">
        <v>2678</v>
      </c>
      <c r="C52" s="31" t="s">
        <v>2679</v>
      </c>
      <c r="D52" s="147">
        <v>95.305000000000007</v>
      </c>
      <c r="E52" s="145">
        <v>96713</v>
      </c>
      <c r="F52" s="145">
        <v>111233</v>
      </c>
      <c r="G52" s="7">
        <v>135036</v>
      </c>
      <c r="H52" s="7">
        <v>150575</v>
      </c>
      <c r="I52" s="36">
        <v>162505</v>
      </c>
      <c r="J52" s="36">
        <v>178512</v>
      </c>
      <c r="K52" s="36">
        <v>173616</v>
      </c>
      <c r="L52" s="36">
        <v>195921</v>
      </c>
      <c r="M52" s="36">
        <v>215159</v>
      </c>
      <c r="N52" s="36">
        <v>225777</v>
      </c>
      <c r="O52" s="372"/>
      <c r="P52" s="39" t="s">
        <v>2680</v>
      </c>
      <c r="Q52" s="133" t="s">
        <v>3539</v>
      </c>
    </row>
    <row r="53" spans="1:17" s="499" customFormat="1" ht="29.4" customHeight="1" x14ac:dyDescent="0.3">
      <c r="A53" s="292" t="s">
        <v>2707</v>
      </c>
      <c r="B53" s="249" t="s">
        <v>2681</v>
      </c>
      <c r="C53" s="246" t="s">
        <v>2679</v>
      </c>
      <c r="D53" s="27">
        <v>89.771000000000001</v>
      </c>
      <c r="E53" s="27">
        <v>90.55</v>
      </c>
      <c r="F53" s="27">
        <v>104.125</v>
      </c>
      <c r="G53" s="27">
        <v>126.47799999999999</v>
      </c>
      <c r="H53" s="27">
        <v>137.28</v>
      </c>
      <c r="I53" s="345">
        <v>149.5</v>
      </c>
      <c r="J53" s="308">
        <v>159137</v>
      </c>
      <c r="K53" s="308">
        <v>156683</v>
      </c>
      <c r="L53" s="36">
        <v>179452</v>
      </c>
      <c r="M53" s="36">
        <v>196833</v>
      </c>
      <c r="N53" s="36">
        <v>196833</v>
      </c>
      <c r="O53" s="373"/>
      <c r="P53" s="39" t="s">
        <v>661</v>
      </c>
      <c r="Q53" s="251" t="s">
        <v>3540</v>
      </c>
    </row>
    <row r="54" spans="1:17" s="499" customFormat="1" ht="29.4" customHeight="1" x14ac:dyDescent="0.3">
      <c r="A54" s="292"/>
      <c r="B54" s="250"/>
      <c r="C54" s="248"/>
      <c r="D54" s="147">
        <v>5.5339999999999998</v>
      </c>
      <c r="E54" s="147">
        <v>6.1630000000000003</v>
      </c>
      <c r="F54" s="147">
        <v>7.1079999999999997</v>
      </c>
      <c r="G54" s="27">
        <v>8.56</v>
      </c>
      <c r="H54" s="27">
        <v>13.29</v>
      </c>
      <c r="I54" s="345">
        <v>13.005000000000001</v>
      </c>
      <c r="J54" s="374">
        <v>19.375</v>
      </c>
      <c r="K54" s="308">
        <v>16933</v>
      </c>
      <c r="L54" s="36">
        <v>16469</v>
      </c>
      <c r="M54" s="36">
        <v>18326</v>
      </c>
      <c r="N54" s="36">
        <v>215159</v>
      </c>
      <c r="O54" s="372"/>
      <c r="P54" s="39" t="s">
        <v>662</v>
      </c>
      <c r="Q54" s="252"/>
    </row>
    <row r="55" spans="1:17" s="499" customFormat="1" ht="29.4" customHeight="1" x14ac:dyDescent="0.3">
      <c r="A55" s="292" t="s">
        <v>4042</v>
      </c>
      <c r="B55" s="197" t="s">
        <v>2682</v>
      </c>
      <c r="C55" s="246"/>
      <c r="D55" s="27">
        <v>257.82400000000001</v>
      </c>
      <c r="E55" s="27">
        <v>250.392</v>
      </c>
      <c r="F55" s="27">
        <v>264.79300000000001</v>
      </c>
      <c r="G55" s="27">
        <v>274.34500000000003</v>
      </c>
      <c r="H55" s="27">
        <v>84.132000000000005</v>
      </c>
      <c r="I55" s="346">
        <v>84.344999999999999</v>
      </c>
      <c r="J55" s="345">
        <v>49.398000000000003</v>
      </c>
      <c r="K55" s="308">
        <v>54672</v>
      </c>
      <c r="L55" s="36">
        <v>17771</v>
      </c>
      <c r="M55" s="36">
        <v>17026</v>
      </c>
      <c r="N55" s="36">
        <v>19526</v>
      </c>
      <c r="O55" s="372"/>
      <c r="P55" s="347" t="s">
        <v>2683</v>
      </c>
      <c r="Q55" s="291" t="s">
        <v>3541</v>
      </c>
    </row>
    <row r="56" spans="1:17" s="499" customFormat="1" ht="29.4" customHeight="1" x14ac:dyDescent="0.3">
      <c r="A56" s="292"/>
      <c r="B56" s="197"/>
      <c r="C56" s="248"/>
      <c r="D56" s="147">
        <v>50.781999999999996</v>
      </c>
      <c r="E56" s="147">
        <v>49.523000000000003</v>
      </c>
      <c r="F56" s="147">
        <v>46.764000000000003</v>
      </c>
      <c r="G56" s="27">
        <v>51.744</v>
      </c>
      <c r="H56" s="27">
        <v>17.167000000000002</v>
      </c>
      <c r="I56" s="345">
        <v>18.489999999999998</v>
      </c>
      <c r="J56" s="345">
        <v>12.356999999999999</v>
      </c>
      <c r="K56" s="308">
        <v>13604</v>
      </c>
      <c r="L56" s="36">
        <v>55054</v>
      </c>
      <c r="M56" s="36">
        <v>47493</v>
      </c>
      <c r="N56" s="36">
        <v>55733</v>
      </c>
      <c r="O56" s="372"/>
      <c r="P56" s="39" t="s">
        <v>2684</v>
      </c>
      <c r="Q56" s="293"/>
    </row>
    <row r="57" spans="1:17" s="499" customFormat="1" ht="29.4" customHeight="1" x14ac:dyDescent="0.3">
      <c r="A57" s="30" t="s">
        <v>2711</v>
      </c>
      <c r="B57" s="18" t="s">
        <v>2685</v>
      </c>
      <c r="C57" s="20"/>
      <c r="D57" s="27">
        <v>4.431</v>
      </c>
      <c r="E57" s="27">
        <v>3.8530000000000002</v>
      </c>
      <c r="F57" s="27">
        <v>4.6180000000000003</v>
      </c>
      <c r="G57" s="27">
        <v>4.5620000000000003</v>
      </c>
      <c r="H57" s="27">
        <v>5.194</v>
      </c>
      <c r="I57" s="346">
        <v>5.5149999999999997</v>
      </c>
      <c r="J57" s="375">
        <v>4.4649999999999999</v>
      </c>
      <c r="K57" s="308">
        <v>4291</v>
      </c>
      <c r="L57" s="36">
        <v>5084</v>
      </c>
      <c r="M57" s="36">
        <v>5561</v>
      </c>
      <c r="N57" s="36">
        <v>5662</v>
      </c>
      <c r="O57" s="372"/>
      <c r="P57" s="39" t="s">
        <v>2686</v>
      </c>
      <c r="Q57" s="133" t="s">
        <v>3542</v>
      </c>
    </row>
    <row r="58" spans="1:17" s="499" customFormat="1" ht="29.4" customHeight="1" x14ac:dyDescent="0.3">
      <c r="A58" s="292" t="s">
        <v>2718</v>
      </c>
      <c r="B58" s="18" t="s">
        <v>2687</v>
      </c>
      <c r="C58" s="246" t="s">
        <v>2679</v>
      </c>
      <c r="D58" s="27">
        <v>14940.013999999999</v>
      </c>
      <c r="E58" s="27">
        <v>13407.040999999999</v>
      </c>
      <c r="F58" s="27">
        <v>12940.968000000001</v>
      </c>
      <c r="G58" s="27">
        <v>12485.853999999999</v>
      </c>
      <c r="H58" s="27">
        <v>11089.13</v>
      </c>
      <c r="I58" s="346">
        <v>10468.276</v>
      </c>
      <c r="J58" s="346">
        <v>6968.1379999999999</v>
      </c>
      <c r="K58" s="308">
        <v>8982259</v>
      </c>
      <c r="L58" s="36">
        <v>14266913</v>
      </c>
      <c r="M58" s="36">
        <v>19137435</v>
      </c>
      <c r="N58" s="36">
        <v>23426734</v>
      </c>
      <c r="O58" s="372"/>
      <c r="P58" s="39" t="s">
        <v>2688</v>
      </c>
      <c r="Q58" s="291" t="s">
        <v>3543</v>
      </c>
    </row>
    <row r="59" spans="1:17" s="499" customFormat="1" ht="29.4" customHeight="1" x14ac:dyDescent="0.3">
      <c r="A59" s="292"/>
      <c r="B59" s="18" t="s">
        <v>2689</v>
      </c>
      <c r="C59" s="248"/>
      <c r="D59" s="147">
        <v>112.724</v>
      </c>
      <c r="E59" s="147">
        <v>141.893</v>
      </c>
      <c r="F59" s="147">
        <v>123.818</v>
      </c>
      <c r="G59" s="27">
        <v>171.583</v>
      </c>
      <c r="H59" s="27">
        <v>110.68</v>
      </c>
      <c r="I59" s="345">
        <v>116.03100000000001</v>
      </c>
      <c r="J59" s="345">
        <v>118.11</v>
      </c>
      <c r="K59" s="308">
        <v>110397</v>
      </c>
      <c r="L59" s="36">
        <v>139388</v>
      </c>
      <c r="M59" s="36">
        <v>207162</v>
      </c>
      <c r="N59" s="36">
        <v>180992</v>
      </c>
      <c r="O59" s="372"/>
      <c r="P59" s="39" t="s">
        <v>2690</v>
      </c>
      <c r="Q59" s="293"/>
    </row>
    <row r="60" spans="1:17" s="499" customFormat="1" ht="29.4" customHeight="1" x14ac:dyDescent="0.3">
      <c r="A60" s="30" t="s">
        <v>4043</v>
      </c>
      <c r="B60" s="18" t="s">
        <v>2691</v>
      </c>
      <c r="C60" s="20"/>
      <c r="D60" s="27">
        <v>51.283000000000001</v>
      </c>
      <c r="E60" s="14">
        <v>44.762999999999998</v>
      </c>
      <c r="F60" s="14">
        <v>39.834000000000003</v>
      </c>
      <c r="G60" s="14">
        <v>232.13200000000001</v>
      </c>
      <c r="H60" s="27">
        <v>47.018999999999998</v>
      </c>
      <c r="I60" s="345">
        <v>46.703000000000003</v>
      </c>
      <c r="J60" s="345">
        <v>23.943000000000001</v>
      </c>
      <c r="K60" s="308">
        <v>40165</v>
      </c>
      <c r="L60" s="36">
        <v>49918</v>
      </c>
      <c r="M60" s="36">
        <v>54036</v>
      </c>
      <c r="N60" s="36">
        <v>54749</v>
      </c>
      <c r="O60" s="372"/>
      <c r="P60" s="39" t="s">
        <v>2692</v>
      </c>
      <c r="Q60" s="133" t="s">
        <v>3544</v>
      </c>
    </row>
    <row r="61" spans="1:17" s="499" customFormat="1" ht="29.4" customHeight="1" x14ac:dyDescent="0.3">
      <c r="A61" s="294" t="s">
        <v>4044</v>
      </c>
      <c r="B61" s="206" t="s">
        <v>2693</v>
      </c>
      <c r="C61" s="246"/>
      <c r="D61" s="14">
        <v>87.793999999999997</v>
      </c>
      <c r="E61" s="14">
        <v>93.111999999999995</v>
      </c>
      <c r="F61" s="14">
        <v>98.132999999999996</v>
      </c>
      <c r="G61" s="14">
        <v>103.95399999999999</v>
      </c>
      <c r="H61" s="27">
        <v>112.53</v>
      </c>
      <c r="I61" s="346">
        <v>126.1</v>
      </c>
      <c r="J61" s="346">
        <v>122.7</v>
      </c>
      <c r="K61" s="36">
        <v>137347</v>
      </c>
      <c r="L61" s="36">
        <v>158378</v>
      </c>
      <c r="M61" s="36">
        <v>178605</v>
      </c>
      <c r="N61" s="36">
        <v>196547</v>
      </c>
      <c r="O61" s="36">
        <v>201674</v>
      </c>
      <c r="P61" s="39" t="s">
        <v>1</v>
      </c>
      <c r="Q61" s="290" t="s">
        <v>3620</v>
      </c>
    </row>
    <row r="62" spans="1:17" s="499" customFormat="1" ht="29.4" customHeight="1" x14ac:dyDescent="0.3">
      <c r="A62" s="294"/>
      <c r="B62" s="206"/>
      <c r="C62" s="247"/>
      <c r="D62" s="14">
        <v>15.833</v>
      </c>
      <c r="E62" s="14">
        <v>15.87</v>
      </c>
      <c r="F62" s="14">
        <v>16.11</v>
      </c>
      <c r="G62" s="14">
        <v>18.143000000000001</v>
      </c>
      <c r="H62" s="27">
        <v>21.59</v>
      </c>
      <c r="I62" s="346">
        <v>30.5</v>
      </c>
      <c r="J62" s="346">
        <v>35.700000000000003</v>
      </c>
      <c r="K62" s="36">
        <v>50102</v>
      </c>
      <c r="L62" s="36">
        <v>68501</v>
      </c>
      <c r="M62" s="36">
        <v>83846</v>
      </c>
      <c r="N62" s="36">
        <v>97099</v>
      </c>
      <c r="O62" s="36">
        <v>99790</v>
      </c>
      <c r="P62" s="39" t="s">
        <v>2694</v>
      </c>
      <c r="Q62" s="290"/>
    </row>
    <row r="63" spans="1:17" s="499" customFormat="1" ht="29.4" customHeight="1" x14ac:dyDescent="0.3">
      <c r="A63" s="294"/>
      <c r="B63" s="206"/>
      <c r="C63" s="247"/>
      <c r="D63" s="14">
        <v>71.960999999999999</v>
      </c>
      <c r="E63" s="14">
        <v>77.242000000000004</v>
      </c>
      <c r="F63" s="14">
        <v>82.022999999999996</v>
      </c>
      <c r="G63" s="14">
        <v>85.811000000000007</v>
      </c>
      <c r="H63" s="27">
        <v>90.93</v>
      </c>
      <c r="I63" s="346">
        <v>95.5</v>
      </c>
      <c r="J63" s="346">
        <v>87</v>
      </c>
      <c r="K63" s="36">
        <v>87425</v>
      </c>
      <c r="L63" s="36">
        <v>89877</v>
      </c>
      <c r="M63" s="36">
        <v>94759</v>
      </c>
      <c r="N63" s="36">
        <v>99448</v>
      </c>
      <c r="O63" s="36">
        <v>101884</v>
      </c>
      <c r="P63" s="39" t="s">
        <v>2695</v>
      </c>
      <c r="Q63" s="290"/>
    </row>
    <row r="64" spans="1:17" s="499" customFormat="1" ht="29.4" customHeight="1" x14ac:dyDescent="0.3">
      <c r="A64" s="294"/>
      <c r="B64" s="206"/>
      <c r="C64" s="247"/>
      <c r="D64" s="14">
        <v>34.851999999999997</v>
      </c>
      <c r="E64" s="14">
        <v>37.802999999999997</v>
      </c>
      <c r="F64" s="14">
        <v>46.524000000000001</v>
      </c>
      <c r="G64" s="14">
        <v>50.82</v>
      </c>
      <c r="H64" s="27">
        <v>55.22</v>
      </c>
      <c r="I64" s="346">
        <v>60.7</v>
      </c>
      <c r="J64" s="346">
        <v>57.7</v>
      </c>
      <c r="K64" s="36">
        <v>54840</v>
      </c>
      <c r="L64" s="36">
        <v>55806</v>
      </c>
      <c r="M64" s="36">
        <v>59719</v>
      </c>
      <c r="N64" s="36">
        <v>61798</v>
      </c>
      <c r="O64" s="36">
        <v>63333</v>
      </c>
      <c r="P64" s="39" t="s">
        <v>2696</v>
      </c>
      <c r="Q64" s="290"/>
    </row>
    <row r="65" spans="1:17" s="499" customFormat="1" ht="29.4" customHeight="1" x14ac:dyDescent="0.3">
      <c r="A65" s="295"/>
      <c r="B65" s="285"/>
      <c r="C65" s="247"/>
      <c r="D65" s="160">
        <f>+D64/D61</f>
        <v>0.39697473631455449</v>
      </c>
      <c r="E65" s="160">
        <f>+E64/E61</f>
        <v>0.40599493083598248</v>
      </c>
      <c r="F65" s="160">
        <f>+F64/F61</f>
        <v>0.47409128427746022</v>
      </c>
      <c r="G65" s="160">
        <f>+G64/G61</f>
        <v>0.48887007714950848</v>
      </c>
      <c r="H65" s="161">
        <v>49.071358748778103</v>
      </c>
      <c r="I65" s="348">
        <v>48.136399682791442</v>
      </c>
      <c r="J65" s="348">
        <v>47.025264873675603</v>
      </c>
      <c r="K65" s="376">
        <v>39.928065410966383</v>
      </c>
      <c r="L65" s="376">
        <v>35.200000000000003</v>
      </c>
      <c r="M65" s="377">
        <v>33.436353965454501</v>
      </c>
      <c r="N65" s="377">
        <f>(N64/N61)*100</f>
        <v>31.441843426763068</v>
      </c>
      <c r="O65" s="377">
        <f>(O64/O61)*100</f>
        <v>31.403651437468387</v>
      </c>
      <c r="P65" s="76" t="s">
        <v>2697</v>
      </c>
      <c r="Q65" s="291"/>
    </row>
    <row r="66" spans="1:17" s="499" customFormat="1" ht="29.4" customHeight="1" x14ac:dyDescent="0.3">
      <c r="A66" s="198" t="s">
        <v>4013</v>
      </c>
      <c r="B66" s="198"/>
      <c r="C66" s="198"/>
      <c r="D66" s="198"/>
      <c r="E66" s="198"/>
      <c r="F66" s="198"/>
      <c r="G66" s="198"/>
      <c r="H66" s="198"/>
      <c r="I66" s="198"/>
      <c r="J66" s="198"/>
      <c r="K66" s="198"/>
      <c r="L66" s="198"/>
      <c r="M66" s="198"/>
      <c r="N66" s="198"/>
      <c r="O66" s="198"/>
      <c r="P66" s="198"/>
      <c r="Q66" s="198"/>
    </row>
    <row r="67" spans="1:17" s="499" customFormat="1" ht="29.4" customHeight="1" x14ac:dyDescent="0.3">
      <c r="A67" s="33" t="s">
        <v>2722</v>
      </c>
      <c r="B67" s="109" t="s">
        <v>2699</v>
      </c>
      <c r="C67" s="109" t="s">
        <v>2700</v>
      </c>
      <c r="D67" s="153">
        <v>2798</v>
      </c>
      <c r="E67" s="153">
        <v>2965</v>
      </c>
      <c r="F67" s="153">
        <v>2696</v>
      </c>
      <c r="G67" s="153">
        <v>2826</v>
      </c>
      <c r="H67" s="153">
        <v>3244</v>
      </c>
      <c r="I67" s="349">
        <v>3110</v>
      </c>
      <c r="J67" s="349">
        <v>2159</v>
      </c>
      <c r="K67" s="349">
        <v>3032</v>
      </c>
      <c r="L67" s="349">
        <v>3328</v>
      </c>
      <c r="M67" s="349">
        <v>3316</v>
      </c>
      <c r="N67" s="337">
        <v>3002</v>
      </c>
      <c r="O67" s="349"/>
      <c r="P67" s="338" t="s">
        <v>2701</v>
      </c>
      <c r="Q67" s="166" t="s">
        <v>3545</v>
      </c>
    </row>
    <row r="68" spans="1:17" s="499" customFormat="1" ht="29.4" customHeight="1" x14ac:dyDescent="0.3">
      <c r="A68" s="30" t="s">
        <v>2726</v>
      </c>
      <c r="B68" s="16" t="s">
        <v>2703</v>
      </c>
      <c r="C68" s="16"/>
      <c r="D68" s="9">
        <v>58.148000000000003</v>
      </c>
      <c r="E68" s="9">
        <v>56.494</v>
      </c>
      <c r="F68" s="9">
        <v>53.771999999999998</v>
      </c>
      <c r="G68" s="9">
        <v>54.97</v>
      </c>
      <c r="H68" s="9">
        <v>61.51</v>
      </c>
      <c r="I68" s="308">
        <v>63953</v>
      </c>
      <c r="J68" s="308">
        <v>38447</v>
      </c>
      <c r="K68" s="308">
        <v>49519</v>
      </c>
      <c r="L68" s="36">
        <v>53552</v>
      </c>
      <c r="M68" s="36">
        <v>58000</v>
      </c>
      <c r="N68" s="36">
        <v>56747</v>
      </c>
      <c r="O68" s="49"/>
      <c r="P68" s="39" t="s">
        <v>2701</v>
      </c>
      <c r="Q68" s="31" t="s">
        <v>3545</v>
      </c>
    </row>
    <row r="69" spans="1:17" s="499" customFormat="1" ht="29.4" customHeight="1" x14ac:dyDescent="0.3">
      <c r="A69" s="30" t="s">
        <v>2732</v>
      </c>
      <c r="B69" s="16" t="s">
        <v>2705</v>
      </c>
      <c r="C69" s="16"/>
      <c r="D69" s="26">
        <v>101104</v>
      </c>
      <c r="E69" s="26">
        <v>95532</v>
      </c>
      <c r="F69" s="26">
        <v>89304</v>
      </c>
      <c r="G69" s="26">
        <v>88168</v>
      </c>
      <c r="H69" s="26">
        <v>90056</v>
      </c>
      <c r="I69" s="308">
        <v>95800</v>
      </c>
      <c r="J69" s="308">
        <v>57396</v>
      </c>
      <c r="K69" s="308">
        <v>74624</v>
      </c>
      <c r="L69" s="36">
        <v>83897</v>
      </c>
      <c r="M69" s="36">
        <v>87083</v>
      </c>
      <c r="N69" s="36">
        <v>86757</v>
      </c>
      <c r="O69" s="49"/>
      <c r="P69" s="39" t="s">
        <v>2706</v>
      </c>
      <c r="Q69" s="133" t="s">
        <v>3546</v>
      </c>
    </row>
    <row r="70" spans="1:17" s="499" customFormat="1" ht="29.4" customHeight="1" x14ac:dyDescent="0.3">
      <c r="A70" s="30" t="s">
        <v>2735</v>
      </c>
      <c r="B70" s="16" t="s">
        <v>3374</v>
      </c>
      <c r="C70" s="16"/>
      <c r="D70" s="9">
        <v>49.101999999999997</v>
      </c>
      <c r="E70" s="9">
        <v>47.494</v>
      </c>
      <c r="F70" s="9">
        <v>43.179000000000002</v>
      </c>
      <c r="G70" s="9">
        <v>40.755000000000003</v>
      </c>
      <c r="H70" s="9">
        <v>39.49</v>
      </c>
      <c r="I70" s="308">
        <v>40707</v>
      </c>
      <c r="J70" s="308">
        <v>25193</v>
      </c>
      <c r="K70" s="308">
        <v>33607</v>
      </c>
      <c r="L70" s="36">
        <v>36966</v>
      </c>
      <c r="M70" s="36">
        <v>38865</v>
      </c>
      <c r="N70" s="36">
        <v>30306</v>
      </c>
      <c r="O70" s="49"/>
      <c r="P70" s="39" t="s">
        <v>2708</v>
      </c>
      <c r="Q70" s="133" t="s">
        <v>3529</v>
      </c>
    </row>
    <row r="71" spans="1:17" s="499" customFormat="1" ht="29.4" customHeight="1" x14ac:dyDescent="0.3">
      <c r="A71" s="30" t="s">
        <v>2738</v>
      </c>
      <c r="B71" s="16" t="s">
        <v>2709</v>
      </c>
      <c r="C71" s="16"/>
      <c r="D71" s="9">
        <v>32.92</v>
      </c>
      <c r="E71" s="9">
        <v>30.67</v>
      </c>
      <c r="F71" s="9">
        <v>28.38</v>
      </c>
      <c r="G71" s="9">
        <v>25.45</v>
      </c>
      <c r="H71" s="9">
        <v>25.05</v>
      </c>
      <c r="I71" s="308">
        <v>26280</v>
      </c>
      <c r="J71" s="308">
        <v>15435</v>
      </c>
      <c r="K71" s="308">
        <v>20608</v>
      </c>
      <c r="L71" s="36">
        <v>22525</v>
      </c>
      <c r="M71" s="36">
        <v>22996</v>
      </c>
      <c r="N71" s="36">
        <v>22388</v>
      </c>
      <c r="O71" s="49"/>
      <c r="P71" s="39" t="s">
        <v>2710</v>
      </c>
      <c r="Q71" s="133" t="s">
        <v>3530</v>
      </c>
    </row>
    <row r="72" spans="1:17" s="499" customFormat="1" ht="29.4" customHeight="1" x14ac:dyDescent="0.3">
      <c r="A72" s="282" t="s">
        <v>2740</v>
      </c>
      <c r="B72" s="16" t="s">
        <v>2712</v>
      </c>
      <c r="C72" s="201"/>
      <c r="D72" s="9">
        <v>143.51400000000001</v>
      </c>
      <c r="E72" s="9">
        <v>137.68299999999999</v>
      </c>
      <c r="F72" s="9">
        <v>128.61799999999999</v>
      </c>
      <c r="G72" s="9">
        <v>126.794</v>
      </c>
      <c r="H72" s="9">
        <v>121.34</v>
      </c>
      <c r="I72" s="49">
        <v>122.36</v>
      </c>
      <c r="J72" s="49">
        <v>73.245000000000005</v>
      </c>
      <c r="K72" s="378">
        <v>96530</v>
      </c>
      <c r="L72" s="378">
        <v>106898</v>
      </c>
      <c r="M72" s="378">
        <v>115828</v>
      </c>
      <c r="N72" s="36">
        <v>114643</v>
      </c>
      <c r="O72" s="49"/>
      <c r="P72" s="39" t="s">
        <v>1</v>
      </c>
      <c r="Q72" s="251" t="s">
        <v>3531</v>
      </c>
    </row>
    <row r="73" spans="1:17" s="499" customFormat="1" ht="29.4" customHeight="1" x14ac:dyDescent="0.3">
      <c r="A73" s="283"/>
      <c r="B73" s="197" t="s">
        <v>2713</v>
      </c>
      <c r="C73" s="201"/>
      <c r="D73" s="9">
        <v>130.864</v>
      </c>
      <c r="E73" s="9">
        <v>120.971</v>
      </c>
      <c r="F73" s="9">
        <v>112.072</v>
      </c>
      <c r="G73" s="9">
        <v>108.883</v>
      </c>
      <c r="H73" s="9">
        <v>105.33</v>
      </c>
      <c r="I73" s="49">
        <v>108.24</v>
      </c>
      <c r="J73" s="49">
        <v>65.55</v>
      </c>
      <c r="K73" s="378">
        <v>85667</v>
      </c>
      <c r="L73" s="378">
        <v>93786</v>
      </c>
      <c r="M73" s="378">
        <v>99939</v>
      </c>
      <c r="N73" s="36">
        <v>97815</v>
      </c>
      <c r="O73" s="49"/>
      <c r="P73" s="39" t="s">
        <v>5</v>
      </c>
      <c r="Q73" s="259"/>
    </row>
    <row r="74" spans="1:17" s="499" customFormat="1" ht="29.4" customHeight="1" x14ac:dyDescent="0.3">
      <c r="A74" s="283"/>
      <c r="B74" s="197"/>
      <c r="C74" s="201"/>
      <c r="D74" s="9">
        <v>12.65</v>
      </c>
      <c r="E74" s="9">
        <v>13.343999999999999</v>
      </c>
      <c r="F74" s="9">
        <v>13.234</v>
      </c>
      <c r="G74" s="9">
        <v>17.911000000000001</v>
      </c>
      <c r="H74" s="9">
        <v>11.59</v>
      </c>
      <c r="I74" s="49">
        <v>10.47</v>
      </c>
      <c r="J74" s="49">
        <v>5.7370000000000001</v>
      </c>
      <c r="K74" s="378">
        <v>8202</v>
      </c>
      <c r="L74" s="378">
        <v>9609</v>
      </c>
      <c r="M74" s="378">
        <v>11395</v>
      </c>
      <c r="N74" s="36">
        <v>11287</v>
      </c>
      <c r="O74" s="49"/>
      <c r="P74" s="39" t="s">
        <v>4</v>
      </c>
      <c r="Q74" s="259"/>
    </row>
    <row r="75" spans="1:17" s="499" customFormat="1" ht="29.4" customHeight="1" x14ac:dyDescent="0.3">
      <c r="A75" s="283"/>
      <c r="B75" s="197" t="s">
        <v>2714</v>
      </c>
      <c r="C75" s="201"/>
      <c r="D75" s="9">
        <v>57.633000000000003</v>
      </c>
      <c r="E75" s="9">
        <v>52.277000000000001</v>
      </c>
      <c r="F75" s="9">
        <v>46.968000000000004</v>
      </c>
      <c r="G75" s="9">
        <v>40.694000000000003</v>
      </c>
      <c r="H75" s="9">
        <v>36.590000000000003</v>
      </c>
      <c r="I75" s="49">
        <v>35.840000000000003</v>
      </c>
      <c r="J75" s="49">
        <v>18.863</v>
      </c>
      <c r="K75" s="36">
        <v>25635</v>
      </c>
      <c r="L75" s="36">
        <v>28479</v>
      </c>
      <c r="M75" s="36">
        <v>28803</v>
      </c>
      <c r="N75" s="36">
        <v>27842</v>
      </c>
      <c r="O75" s="49"/>
      <c r="P75" s="39" t="s">
        <v>2715</v>
      </c>
      <c r="Q75" s="259"/>
    </row>
    <row r="76" spans="1:17" s="499" customFormat="1" ht="29.4" customHeight="1" x14ac:dyDescent="0.3">
      <c r="A76" s="283"/>
      <c r="B76" s="197"/>
      <c r="C76" s="201"/>
      <c r="D76" s="9">
        <v>55.008000000000003</v>
      </c>
      <c r="E76" s="9">
        <v>51.625999999999998</v>
      </c>
      <c r="F76" s="9">
        <v>48.531999999999996</v>
      </c>
      <c r="G76" s="9">
        <v>51.406999999999996</v>
      </c>
      <c r="H76" s="9">
        <v>52.68</v>
      </c>
      <c r="I76" s="49">
        <v>54.12</v>
      </c>
      <c r="J76" s="49">
        <v>32.569000000000003</v>
      </c>
      <c r="K76" s="36">
        <v>40791</v>
      </c>
      <c r="L76" s="36">
        <v>44494</v>
      </c>
      <c r="M76" s="36">
        <v>52627</v>
      </c>
      <c r="N76" s="36">
        <v>53647</v>
      </c>
      <c r="O76" s="49"/>
      <c r="P76" s="39" t="s">
        <v>2716</v>
      </c>
      <c r="Q76" s="259"/>
    </row>
    <row r="77" spans="1:17" s="499" customFormat="1" ht="29.4" customHeight="1" x14ac:dyDescent="0.3">
      <c r="A77" s="283"/>
      <c r="B77" s="197"/>
      <c r="C77" s="201"/>
      <c r="D77" s="9">
        <v>12.776999999999999</v>
      </c>
      <c r="E77" s="9">
        <v>11.75</v>
      </c>
      <c r="F77" s="9">
        <v>9.2729999999999997</v>
      </c>
      <c r="G77" s="9">
        <v>8.3480000000000008</v>
      </c>
      <c r="H77" s="9">
        <v>12.39</v>
      </c>
      <c r="I77" s="49">
        <v>11.38</v>
      </c>
      <c r="J77" s="49">
        <v>8.4730000000000008</v>
      </c>
      <c r="K77" s="36">
        <v>11652</v>
      </c>
      <c r="L77" s="36">
        <v>14547</v>
      </c>
      <c r="M77" s="36">
        <v>14459</v>
      </c>
      <c r="N77" s="36">
        <v>16167</v>
      </c>
      <c r="O77" s="49"/>
      <c r="P77" s="39" t="s">
        <v>2717</v>
      </c>
      <c r="Q77" s="259"/>
    </row>
    <row r="78" spans="1:17" s="499" customFormat="1" ht="29.4" customHeight="1" x14ac:dyDescent="0.3">
      <c r="A78" s="284"/>
      <c r="B78" s="197"/>
      <c r="C78" s="201"/>
      <c r="D78" s="9">
        <v>18.096</v>
      </c>
      <c r="E78" s="9">
        <v>22.03</v>
      </c>
      <c r="F78" s="9">
        <v>23.844999999999999</v>
      </c>
      <c r="G78" s="9">
        <v>18.591999999999999</v>
      </c>
      <c r="H78" s="9">
        <v>19.690000000000001</v>
      </c>
      <c r="I78" s="49">
        <v>21.02</v>
      </c>
      <c r="J78" s="49">
        <v>13.34</v>
      </c>
      <c r="K78" s="36">
        <v>18452</v>
      </c>
      <c r="L78" s="36">
        <v>19378</v>
      </c>
      <c r="M78" s="36">
        <v>19939</v>
      </c>
      <c r="N78" s="36">
        <v>16987</v>
      </c>
      <c r="O78" s="49"/>
      <c r="P78" s="39" t="s">
        <v>238</v>
      </c>
      <c r="Q78" s="252"/>
    </row>
    <row r="79" spans="1:17" s="499" customFormat="1" ht="29.4" customHeight="1" x14ac:dyDescent="0.3">
      <c r="A79" s="35" t="s">
        <v>4045</v>
      </c>
      <c r="B79" s="112" t="s">
        <v>2719</v>
      </c>
      <c r="C79" s="112"/>
      <c r="D79" s="162">
        <v>146.453</v>
      </c>
      <c r="E79" s="159">
        <v>136322</v>
      </c>
      <c r="F79" s="159">
        <v>129940</v>
      </c>
      <c r="G79" s="159">
        <v>127021</v>
      </c>
      <c r="H79" s="159">
        <v>128315</v>
      </c>
      <c r="I79" s="339">
        <v>131746</v>
      </c>
      <c r="J79" s="379">
        <v>78518</v>
      </c>
      <c r="K79" s="379">
        <v>102471</v>
      </c>
      <c r="L79" s="339">
        <v>113586</v>
      </c>
      <c r="M79" s="339">
        <v>115828</v>
      </c>
      <c r="N79" s="339">
        <v>114733</v>
      </c>
      <c r="O79" s="380"/>
      <c r="P79" s="76" t="s">
        <v>2720</v>
      </c>
      <c r="Q79" s="134" t="s">
        <v>3547</v>
      </c>
    </row>
    <row r="80" spans="1:17" s="499" customFormat="1" ht="29.4" customHeight="1" x14ac:dyDescent="0.3">
      <c r="A80" s="198" t="s">
        <v>4014</v>
      </c>
      <c r="B80" s="198"/>
      <c r="C80" s="198"/>
      <c r="D80" s="198"/>
      <c r="E80" s="198"/>
      <c r="F80" s="198"/>
      <c r="G80" s="198"/>
      <c r="H80" s="198"/>
      <c r="I80" s="198"/>
      <c r="J80" s="198"/>
      <c r="K80" s="198"/>
      <c r="L80" s="198"/>
      <c r="M80" s="198"/>
      <c r="N80" s="198"/>
      <c r="O80" s="198"/>
      <c r="P80" s="198"/>
      <c r="Q80" s="198"/>
    </row>
    <row r="81" spans="1:17" s="499" customFormat="1" ht="29.4" customHeight="1" x14ac:dyDescent="0.3">
      <c r="A81" s="250" t="s">
        <v>4011</v>
      </c>
      <c r="B81" s="250"/>
      <c r="C81" s="250"/>
      <c r="D81" s="250"/>
      <c r="E81" s="250"/>
      <c r="F81" s="250"/>
      <c r="G81" s="250"/>
      <c r="H81" s="250"/>
      <c r="I81" s="250"/>
      <c r="J81" s="250"/>
      <c r="K81" s="250"/>
      <c r="L81" s="250"/>
      <c r="M81" s="250"/>
      <c r="N81" s="250"/>
      <c r="O81" s="250"/>
      <c r="P81" s="250"/>
      <c r="Q81" s="250"/>
    </row>
    <row r="82" spans="1:17" s="499" customFormat="1" ht="29.4" customHeight="1" x14ac:dyDescent="0.3">
      <c r="A82" s="238" t="s">
        <v>2721</v>
      </c>
      <c r="B82" s="239"/>
      <c r="C82" s="239"/>
      <c r="D82" s="239"/>
      <c r="E82" s="239"/>
      <c r="F82" s="239"/>
      <c r="G82" s="239"/>
      <c r="H82" s="239"/>
      <c r="I82" s="239"/>
      <c r="J82" s="239"/>
      <c r="K82" s="239"/>
      <c r="L82" s="239"/>
      <c r="M82" s="239"/>
      <c r="N82" s="239"/>
      <c r="O82" s="239"/>
      <c r="P82" s="239"/>
      <c r="Q82" s="240"/>
    </row>
    <row r="83" spans="1:17" s="499" customFormat="1" ht="29.4" customHeight="1" x14ac:dyDescent="0.3">
      <c r="A83" s="198" t="s">
        <v>4015</v>
      </c>
      <c r="B83" s="198"/>
      <c r="C83" s="198"/>
      <c r="D83" s="198"/>
      <c r="E83" s="198"/>
      <c r="F83" s="198"/>
      <c r="G83" s="198"/>
      <c r="H83" s="198"/>
      <c r="I83" s="198"/>
      <c r="J83" s="198"/>
      <c r="K83" s="198"/>
      <c r="L83" s="198"/>
      <c r="M83" s="198"/>
      <c r="N83" s="198"/>
      <c r="O83" s="198"/>
      <c r="P83" s="198"/>
      <c r="Q83" s="198"/>
    </row>
    <row r="84" spans="1:17" s="499" customFormat="1" ht="29.4" customHeight="1" x14ac:dyDescent="0.3">
      <c r="A84" s="151" t="s">
        <v>2779</v>
      </c>
      <c r="B84" s="109" t="s">
        <v>2723</v>
      </c>
      <c r="C84" s="109"/>
      <c r="D84" s="111">
        <v>11</v>
      </c>
      <c r="E84" s="111"/>
      <c r="F84" s="111"/>
      <c r="G84" s="111"/>
      <c r="H84" s="111"/>
      <c r="I84" s="342"/>
      <c r="J84" s="342"/>
      <c r="K84" s="342"/>
      <c r="L84" s="381"/>
      <c r="M84" s="381"/>
      <c r="N84" s="381"/>
      <c r="O84" s="381"/>
      <c r="P84" s="350" t="s">
        <v>2724</v>
      </c>
      <c r="Q84" s="167" t="s">
        <v>2725</v>
      </c>
    </row>
    <row r="85" spans="1:17" s="499" customFormat="1" ht="29.4" customHeight="1" x14ac:dyDescent="0.3">
      <c r="A85" s="170" t="s">
        <v>2782</v>
      </c>
      <c r="B85" s="100" t="s">
        <v>2727</v>
      </c>
      <c r="C85" s="31"/>
      <c r="D85" s="4" t="s">
        <v>90</v>
      </c>
      <c r="E85" s="4" t="s">
        <v>2728</v>
      </c>
      <c r="F85" s="4" t="s">
        <v>2729</v>
      </c>
      <c r="G85" s="4"/>
      <c r="H85" s="4"/>
      <c r="I85" s="48"/>
      <c r="J85" s="48"/>
      <c r="K85" s="48"/>
      <c r="L85" s="382"/>
      <c r="M85" s="382"/>
      <c r="N85" s="382"/>
      <c r="O85" s="382"/>
      <c r="P85" s="39" t="s">
        <v>2730</v>
      </c>
      <c r="Q85" s="113" t="s">
        <v>2731</v>
      </c>
    </row>
    <row r="86" spans="1:17" s="499" customFormat="1" ht="29.4" customHeight="1" x14ac:dyDescent="0.3">
      <c r="A86" s="170" t="s">
        <v>2786</v>
      </c>
      <c r="B86" s="100" t="s">
        <v>2733</v>
      </c>
      <c r="C86" s="31"/>
      <c r="D86" s="4" t="s">
        <v>90</v>
      </c>
      <c r="E86" s="7">
        <v>1166</v>
      </c>
      <c r="F86" s="4"/>
      <c r="G86" s="4"/>
      <c r="H86" s="4"/>
      <c r="I86" s="48"/>
      <c r="J86" s="48"/>
      <c r="K86" s="48"/>
      <c r="L86" s="382"/>
      <c r="M86" s="382"/>
      <c r="N86" s="382"/>
      <c r="O86" s="382"/>
      <c r="P86" s="39" t="s">
        <v>2730</v>
      </c>
      <c r="Q86" s="113" t="s">
        <v>2734</v>
      </c>
    </row>
    <row r="87" spans="1:17" s="499" customFormat="1" ht="29.4" customHeight="1" x14ac:dyDescent="0.3">
      <c r="A87" s="170" t="s">
        <v>4046</v>
      </c>
      <c r="B87" s="100" t="s">
        <v>2736</v>
      </c>
      <c r="C87" s="31"/>
      <c r="D87" s="4" t="s">
        <v>2737</v>
      </c>
      <c r="E87" s="4"/>
      <c r="F87" s="4"/>
      <c r="G87" s="4"/>
      <c r="H87" s="4"/>
      <c r="I87" s="48"/>
      <c r="J87" s="48"/>
      <c r="K87" s="48"/>
      <c r="L87" s="382"/>
      <c r="M87" s="382"/>
      <c r="N87" s="382"/>
      <c r="O87" s="382"/>
      <c r="P87" s="39" t="s">
        <v>2730</v>
      </c>
      <c r="Q87" s="113" t="s">
        <v>2734</v>
      </c>
    </row>
    <row r="88" spans="1:17" s="499" customFormat="1" ht="29.4" customHeight="1" x14ac:dyDescent="0.3">
      <c r="A88" s="138" t="s">
        <v>4047</v>
      </c>
      <c r="B88" s="31" t="s">
        <v>2739</v>
      </c>
      <c r="C88" s="31"/>
      <c r="D88" s="4" t="s">
        <v>90</v>
      </c>
      <c r="E88" s="4"/>
      <c r="F88" s="4"/>
      <c r="G88" s="4"/>
      <c r="H88" s="4"/>
      <c r="I88" s="48"/>
      <c r="J88" s="48"/>
      <c r="K88" s="48"/>
      <c r="L88" s="382"/>
      <c r="M88" s="382"/>
      <c r="N88" s="382"/>
      <c r="O88" s="382"/>
      <c r="P88" s="39" t="s">
        <v>2730</v>
      </c>
      <c r="Q88" s="113" t="s">
        <v>2734</v>
      </c>
    </row>
    <row r="89" spans="1:17" s="499" customFormat="1" ht="29.4" customHeight="1" thickBot="1" x14ac:dyDescent="0.35">
      <c r="A89" s="149" t="s">
        <v>4048</v>
      </c>
      <c r="B89" s="123" t="s">
        <v>2741</v>
      </c>
      <c r="C89" s="123"/>
      <c r="D89" s="150" t="s">
        <v>90</v>
      </c>
      <c r="E89" s="150"/>
      <c r="F89" s="150"/>
      <c r="G89" s="150"/>
      <c r="H89" s="150"/>
      <c r="I89" s="351"/>
      <c r="J89" s="351"/>
      <c r="K89" s="351"/>
      <c r="L89" s="383"/>
      <c r="M89" s="383"/>
      <c r="N89" s="383"/>
      <c r="O89" s="383"/>
      <c r="P89" s="76" t="s">
        <v>2730</v>
      </c>
      <c r="Q89" s="115" t="s">
        <v>2734</v>
      </c>
    </row>
    <row r="90" spans="1:17" s="500" customFormat="1" ht="29.4" customHeight="1" thickBot="1" x14ac:dyDescent="0.35">
      <c r="A90" s="276" t="s">
        <v>2742</v>
      </c>
      <c r="B90" s="277"/>
      <c r="C90" s="277"/>
      <c r="D90" s="277"/>
      <c r="E90" s="277"/>
      <c r="F90" s="277"/>
      <c r="G90" s="277"/>
      <c r="H90" s="277"/>
      <c r="I90" s="277"/>
      <c r="J90" s="277"/>
      <c r="K90" s="277"/>
      <c r="L90" s="277"/>
      <c r="M90" s="277"/>
      <c r="N90" s="277"/>
      <c r="O90" s="277"/>
      <c r="P90" s="277"/>
      <c r="Q90" s="278"/>
    </row>
    <row r="91" spans="1:17" s="499" customFormat="1" ht="29.4" customHeight="1" x14ac:dyDescent="0.3">
      <c r="A91" s="235" t="s">
        <v>2743</v>
      </c>
      <c r="B91" s="236"/>
      <c r="C91" s="236"/>
      <c r="D91" s="236"/>
      <c r="E91" s="236"/>
      <c r="F91" s="236"/>
      <c r="G91" s="236"/>
      <c r="H91" s="236"/>
      <c r="I91" s="236"/>
      <c r="J91" s="236"/>
      <c r="K91" s="236"/>
      <c r="L91" s="236"/>
      <c r="M91" s="236"/>
      <c r="N91" s="236"/>
      <c r="O91" s="236"/>
      <c r="P91" s="236"/>
      <c r="Q91" s="237"/>
    </row>
    <row r="92" spans="1:17" s="499" customFormat="1" ht="29.4" customHeight="1" x14ac:dyDescent="0.3">
      <c r="A92" s="198" t="s">
        <v>4016</v>
      </c>
      <c r="B92" s="198"/>
      <c r="C92" s="198"/>
      <c r="D92" s="198"/>
      <c r="E92" s="198"/>
      <c r="F92" s="198"/>
      <c r="G92" s="198"/>
      <c r="H92" s="198"/>
      <c r="I92" s="198"/>
      <c r="J92" s="198"/>
      <c r="K92" s="198"/>
      <c r="L92" s="198"/>
      <c r="M92" s="198"/>
      <c r="N92" s="198"/>
      <c r="O92" s="198"/>
      <c r="P92" s="198"/>
      <c r="Q92" s="198"/>
    </row>
    <row r="93" spans="1:17" s="499" customFormat="1" ht="29.4" customHeight="1" x14ac:dyDescent="0.3">
      <c r="A93" s="151" t="s">
        <v>2790</v>
      </c>
      <c r="B93" s="109" t="s">
        <v>2744</v>
      </c>
      <c r="C93" s="109" t="s">
        <v>2745</v>
      </c>
      <c r="D93" s="111" t="s">
        <v>2746</v>
      </c>
      <c r="E93" s="111"/>
      <c r="F93" s="111"/>
      <c r="G93" s="111"/>
      <c r="H93" s="111"/>
      <c r="I93" s="342"/>
      <c r="J93" s="342"/>
      <c r="K93" s="342"/>
      <c r="L93" s="381"/>
      <c r="M93" s="381"/>
      <c r="N93" s="381"/>
      <c r="O93" s="381"/>
      <c r="P93" s="338" t="s">
        <v>2747</v>
      </c>
      <c r="Q93" s="116" t="s">
        <v>2748</v>
      </c>
    </row>
    <row r="94" spans="1:17" s="499" customFormat="1" ht="29.4" customHeight="1" x14ac:dyDescent="0.3">
      <c r="A94" s="138" t="s">
        <v>2793</v>
      </c>
      <c r="B94" s="16" t="s">
        <v>2749</v>
      </c>
      <c r="C94" s="16" t="s">
        <v>2745</v>
      </c>
      <c r="D94" s="5" t="s">
        <v>2750</v>
      </c>
      <c r="E94" s="5"/>
      <c r="F94" s="5"/>
      <c r="G94" s="5"/>
      <c r="H94" s="5"/>
      <c r="I94" s="37"/>
      <c r="J94" s="37"/>
      <c r="K94" s="37"/>
      <c r="L94" s="319"/>
      <c r="M94" s="319"/>
      <c r="N94" s="319"/>
      <c r="O94" s="319"/>
      <c r="P94" s="39" t="s">
        <v>2751</v>
      </c>
      <c r="Q94" s="113" t="s">
        <v>2752</v>
      </c>
    </row>
    <row r="95" spans="1:17" s="499" customFormat="1" ht="29.4" customHeight="1" x14ac:dyDescent="0.3">
      <c r="A95" s="149" t="s">
        <v>2796</v>
      </c>
      <c r="B95" s="112" t="s">
        <v>2753</v>
      </c>
      <c r="C95" s="112"/>
      <c r="D95" s="150" t="s">
        <v>2754</v>
      </c>
      <c r="E95" s="150"/>
      <c r="F95" s="150" t="s">
        <v>2755</v>
      </c>
      <c r="G95" s="150"/>
      <c r="H95" s="150" t="s">
        <v>2756</v>
      </c>
      <c r="I95" s="351"/>
      <c r="J95" s="351"/>
      <c r="K95" s="351"/>
      <c r="L95" s="383"/>
      <c r="M95" s="383"/>
      <c r="N95" s="383"/>
      <c r="O95" s="383"/>
      <c r="P95" s="76" t="s">
        <v>2757</v>
      </c>
      <c r="Q95" s="115" t="s">
        <v>2758</v>
      </c>
    </row>
    <row r="96" spans="1:17" s="499" customFormat="1" ht="29.4" customHeight="1" x14ac:dyDescent="0.3">
      <c r="A96" s="292" t="s">
        <v>2801</v>
      </c>
      <c r="B96" s="197" t="s">
        <v>1082</v>
      </c>
      <c r="C96" s="16"/>
      <c r="D96" s="14">
        <v>1089</v>
      </c>
      <c r="E96" s="14">
        <v>1161.2</v>
      </c>
      <c r="F96" s="14">
        <v>1216.9000000000001</v>
      </c>
      <c r="G96" s="14">
        <v>1208.5</v>
      </c>
      <c r="H96" s="14">
        <v>1240.2</v>
      </c>
      <c r="I96" s="96">
        <v>1322.1</v>
      </c>
      <c r="J96" s="96">
        <v>1207.9000000000001</v>
      </c>
      <c r="K96" s="96">
        <v>1203.3</v>
      </c>
      <c r="L96" s="384">
        <v>1249.5</v>
      </c>
      <c r="M96" s="384">
        <v>1526.9</v>
      </c>
      <c r="N96" s="384">
        <v>1494</v>
      </c>
      <c r="O96" s="384"/>
      <c r="P96" s="39" t="s">
        <v>4</v>
      </c>
      <c r="Q96" s="197" t="s">
        <v>3615</v>
      </c>
    </row>
    <row r="97" spans="1:17" s="499" customFormat="1" ht="29.4" customHeight="1" x14ac:dyDescent="0.3">
      <c r="A97" s="292"/>
      <c r="B97" s="197"/>
      <c r="C97" s="31"/>
      <c r="D97" s="14">
        <v>1604.9</v>
      </c>
      <c r="E97" s="14">
        <v>1688.4</v>
      </c>
      <c r="F97" s="14">
        <v>1782.4</v>
      </c>
      <c r="G97" s="14">
        <v>1789.7</v>
      </c>
      <c r="H97" s="14">
        <v>1805.2</v>
      </c>
      <c r="I97" s="96">
        <v>1846.5</v>
      </c>
      <c r="J97" s="96">
        <v>1558.7</v>
      </c>
      <c r="K97" s="96">
        <v>1670.6</v>
      </c>
      <c r="L97" s="384">
        <v>1794.1</v>
      </c>
      <c r="M97" s="384">
        <v>2071.8000000000002</v>
      </c>
      <c r="N97" s="384">
        <v>1965.7</v>
      </c>
      <c r="O97" s="384"/>
      <c r="P97" s="39" t="s">
        <v>5</v>
      </c>
      <c r="Q97" s="197"/>
    </row>
    <row r="98" spans="1:17" s="499" customFormat="1" ht="29.4" customHeight="1" x14ac:dyDescent="0.3">
      <c r="A98" s="243" t="s">
        <v>2804</v>
      </c>
      <c r="B98" s="257" t="s">
        <v>2759</v>
      </c>
      <c r="C98" s="117" t="s">
        <v>2760</v>
      </c>
      <c r="D98" s="152" t="s">
        <v>2761</v>
      </c>
      <c r="E98" s="111"/>
      <c r="F98" s="111"/>
      <c r="G98" s="111"/>
      <c r="H98" s="111"/>
      <c r="I98" s="342"/>
      <c r="J98" s="342"/>
      <c r="K98" s="342"/>
      <c r="L98" s="381"/>
      <c r="M98" s="381"/>
      <c r="N98" s="381"/>
      <c r="O98" s="381"/>
      <c r="P98" s="338" t="s">
        <v>5</v>
      </c>
      <c r="Q98" s="252" t="s">
        <v>2762</v>
      </c>
    </row>
    <row r="99" spans="1:17" s="499" customFormat="1" ht="29.4" customHeight="1" x14ac:dyDescent="0.3">
      <c r="A99" s="253"/>
      <c r="B99" s="250"/>
      <c r="C99" s="109"/>
      <c r="D99" s="5" t="s">
        <v>2763</v>
      </c>
      <c r="E99" s="5"/>
      <c r="F99" s="5"/>
      <c r="G99" s="5"/>
      <c r="H99" s="5"/>
      <c r="I99" s="37"/>
      <c r="J99" s="37"/>
      <c r="K99" s="37"/>
      <c r="L99" s="319"/>
      <c r="M99" s="319"/>
      <c r="N99" s="319"/>
      <c r="O99" s="319"/>
      <c r="P99" s="39" t="s">
        <v>4</v>
      </c>
      <c r="Q99" s="256"/>
    </row>
    <row r="100" spans="1:17" s="499" customFormat="1" ht="29.4" customHeight="1" x14ac:dyDescent="0.3">
      <c r="A100" s="241" t="s">
        <v>2808</v>
      </c>
      <c r="B100" s="249" t="s">
        <v>2764</v>
      </c>
      <c r="C100" s="249" t="s">
        <v>2765</v>
      </c>
      <c r="D100" s="12">
        <v>3103</v>
      </c>
      <c r="E100" s="12"/>
      <c r="F100" s="12">
        <v>3111</v>
      </c>
      <c r="G100" s="12"/>
      <c r="H100" s="12"/>
      <c r="I100" s="82">
        <v>3380</v>
      </c>
      <c r="J100" s="81"/>
      <c r="K100" s="82"/>
      <c r="L100" s="327"/>
      <c r="M100" s="327"/>
      <c r="N100" s="327"/>
      <c r="O100" s="327"/>
      <c r="P100" s="39" t="s">
        <v>1</v>
      </c>
      <c r="Q100" s="251" t="s">
        <v>3619</v>
      </c>
    </row>
    <row r="101" spans="1:17" s="499" customFormat="1" ht="29.4" customHeight="1" x14ac:dyDescent="0.3">
      <c r="A101" s="242"/>
      <c r="B101" s="257"/>
      <c r="C101" s="257"/>
      <c r="D101" s="12">
        <v>28</v>
      </c>
      <c r="E101" s="12"/>
      <c r="F101" s="12">
        <v>36</v>
      </c>
      <c r="G101" s="12"/>
      <c r="H101" s="12"/>
      <c r="I101" s="82">
        <v>36</v>
      </c>
      <c r="J101" s="82"/>
      <c r="K101" s="82"/>
      <c r="L101" s="327"/>
      <c r="M101" s="327"/>
      <c r="N101" s="327"/>
      <c r="O101" s="327"/>
      <c r="P101" s="39" t="s">
        <v>2766</v>
      </c>
      <c r="Q101" s="259"/>
    </row>
    <row r="102" spans="1:17" s="499" customFormat="1" ht="29.4" customHeight="1" x14ac:dyDescent="0.3">
      <c r="A102" s="242"/>
      <c r="B102" s="257"/>
      <c r="C102" s="257"/>
      <c r="D102" s="12">
        <v>1</v>
      </c>
      <c r="E102" s="12"/>
      <c r="F102" s="12">
        <v>1</v>
      </c>
      <c r="G102" s="12"/>
      <c r="H102" s="12"/>
      <c r="I102" s="82" t="s">
        <v>1107</v>
      </c>
      <c r="J102" s="82"/>
      <c r="K102" s="82"/>
      <c r="L102" s="327"/>
      <c r="M102" s="327"/>
      <c r="N102" s="327"/>
      <c r="O102" s="327"/>
      <c r="P102" s="39" t="s">
        <v>2767</v>
      </c>
      <c r="Q102" s="259"/>
    </row>
    <row r="103" spans="1:17" s="499" customFormat="1" ht="29.4" customHeight="1" x14ac:dyDescent="0.3">
      <c r="A103" s="242"/>
      <c r="B103" s="257"/>
      <c r="C103" s="257"/>
      <c r="D103" s="12">
        <v>4</v>
      </c>
      <c r="E103" s="12"/>
      <c r="F103" s="12">
        <v>4</v>
      </c>
      <c r="G103" s="12"/>
      <c r="H103" s="12"/>
      <c r="I103" s="82">
        <v>5</v>
      </c>
      <c r="J103" s="82"/>
      <c r="K103" s="82"/>
      <c r="L103" s="327"/>
      <c r="M103" s="327"/>
      <c r="N103" s="327"/>
      <c r="O103" s="327"/>
      <c r="P103" s="39" t="s">
        <v>2768</v>
      </c>
      <c r="Q103" s="259"/>
    </row>
    <row r="104" spans="1:17" s="499" customFormat="1" ht="29.4" customHeight="1" x14ac:dyDescent="0.3">
      <c r="A104" s="242"/>
      <c r="B104" s="257"/>
      <c r="C104" s="257"/>
      <c r="D104" s="12">
        <v>6</v>
      </c>
      <c r="E104" s="12"/>
      <c r="F104" s="12">
        <v>6</v>
      </c>
      <c r="G104" s="12"/>
      <c r="H104" s="12"/>
      <c r="I104" s="82">
        <v>7</v>
      </c>
      <c r="J104" s="82">
        <v>9</v>
      </c>
      <c r="K104" s="82">
        <v>12</v>
      </c>
      <c r="L104" s="327">
        <v>11</v>
      </c>
      <c r="M104" s="327">
        <v>9</v>
      </c>
      <c r="N104" s="327">
        <v>9</v>
      </c>
      <c r="O104" s="327"/>
      <c r="P104" s="39" t="s">
        <v>2769</v>
      </c>
      <c r="Q104" s="259"/>
    </row>
    <row r="105" spans="1:17" s="499" customFormat="1" ht="29.4" customHeight="1" x14ac:dyDescent="0.3">
      <c r="A105" s="242"/>
      <c r="B105" s="257"/>
      <c r="C105" s="257"/>
      <c r="D105" s="12">
        <v>44</v>
      </c>
      <c r="E105" s="12"/>
      <c r="F105" s="12">
        <v>44</v>
      </c>
      <c r="G105" s="12"/>
      <c r="H105" s="12"/>
      <c r="I105" s="82">
        <v>83</v>
      </c>
      <c r="J105" s="82">
        <v>86</v>
      </c>
      <c r="K105" s="82">
        <v>97</v>
      </c>
      <c r="L105" s="327">
        <v>97</v>
      </c>
      <c r="M105" s="327">
        <v>100</v>
      </c>
      <c r="N105" s="327">
        <v>103</v>
      </c>
      <c r="O105" s="327"/>
      <c r="P105" s="39" t="s">
        <v>2770</v>
      </c>
      <c r="Q105" s="259"/>
    </row>
    <row r="106" spans="1:17" s="499" customFormat="1" ht="29.4" customHeight="1" x14ac:dyDescent="0.3">
      <c r="A106" s="242"/>
      <c r="B106" s="257"/>
      <c r="C106" s="257"/>
      <c r="D106" s="12">
        <v>63</v>
      </c>
      <c r="E106" s="12"/>
      <c r="F106" s="12">
        <v>63</v>
      </c>
      <c r="G106" s="12"/>
      <c r="H106" s="12"/>
      <c r="I106" s="82">
        <v>63</v>
      </c>
      <c r="J106" s="82"/>
      <c r="K106" s="82"/>
      <c r="L106" s="327"/>
      <c r="M106" s="327"/>
      <c r="N106" s="327"/>
      <c r="O106" s="327"/>
      <c r="P106" s="39" t="s">
        <v>2771</v>
      </c>
      <c r="Q106" s="259"/>
    </row>
    <row r="107" spans="1:17" s="499" customFormat="1" ht="29.4" customHeight="1" x14ac:dyDescent="0.3">
      <c r="A107" s="242"/>
      <c r="B107" s="257"/>
      <c r="C107" s="257"/>
      <c r="D107" s="12">
        <v>444</v>
      </c>
      <c r="E107" s="12"/>
      <c r="F107" s="12">
        <v>444</v>
      </c>
      <c r="G107" s="12"/>
      <c r="H107" s="12"/>
      <c r="I107" s="82">
        <v>453</v>
      </c>
      <c r="J107" s="82">
        <v>466</v>
      </c>
      <c r="K107" s="82">
        <v>473</v>
      </c>
      <c r="L107" s="327">
        <v>493</v>
      </c>
      <c r="M107" s="327">
        <v>792</v>
      </c>
      <c r="N107" s="327">
        <v>795</v>
      </c>
      <c r="O107" s="327"/>
      <c r="P107" s="39" t="s">
        <v>2772</v>
      </c>
      <c r="Q107" s="259"/>
    </row>
    <row r="108" spans="1:17" s="499" customFormat="1" ht="29.4" customHeight="1" x14ac:dyDescent="0.3">
      <c r="A108" s="242"/>
      <c r="B108" s="257"/>
      <c r="C108" s="257"/>
      <c r="D108" s="12">
        <v>2513</v>
      </c>
      <c r="E108" s="12"/>
      <c r="F108" s="12">
        <v>2513</v>
      </c>
      <c r="G108" s="12"/>
      <c r="H108" s="12"/>
      <c r="I108" s="82">
        <v>2733</v>
      </c>
      <c r="J108" s="82">
        <v>2831</v>
      </c>
      <c r="K108" s="82">
        <v>2898</v>
      </c>
      <c r="L108" s="327">
        <v>2949</v>
      </c>
      <c r="M108" s="327">
        <v>4353</v>
      </c>
      <c r="N108" s="327">
        <v>4350</v>
      </c>
      <c r="O108" s="327"/>
      <c r="P108" s="39" t="s">
        <v>2773</v>
      </c>
      <c r="Q108" s="252"/>
    </row>
    <row r="109" spans="1:17" s="499" customFormat="1" ht="29.4" customHeight="1" x14ac:dyDescent="0.3">
      <c r="A109" s="149" t="s">
        <v>4049</v>
      </c>
      <c r="B109" s="123" t="s">
        <v>2774</v>
      </c>
      <c r="C109" s="123"/>
      <c r="D109" s="126" t="s">
        <v>2775</v>
      </c>
      <c r="E109" s="126" t="s">
        <v>2776</v>
      </c>
      <c r="F109" s="126"/>
      <c r="G109" s="126"/>
      <c r="H109" s="126" t="s">
        <v>2777</v>
      </c>
      <c r="I109" s="352"/>
      <c r="J109" s="352"/>
      <c r="K109" s="352"/>
      <c r="L109" s="385"/>
      <c r="M109" s="385"/>
      <c r="N109" s="385"/>
      <c r="O109" s="385"/>
      <c r="P109" s="76" t="s">
        <v>2778</v>
      </c>
      <c r="Q109" s="115" t="s">
        <v>645</v>
      </c>
    </row>
    <row r="110" spans="1:17" s="499" customFormat="1" ht="29.4" customHeight="1" x14ac:dyDescent="0.3">
      <c r="A110" s="198" t="s">
        <v>4017</v>
      </c>
      <c r="B110" s="198"/>
      <c r="C110" s="198"/>
      <c r="D110" s="198"/>
      <c r="E110" s="198"/>
      <c r="F110" s="198"/>
      <c r="G110" s="198"/>
      <c r="H110" s="198"/>
      <c r="I110" s="198"/>
      <c r="J110" s="198"/>
      <c r="K110" s="198"/>
      <c r="L110" s="198"/>
      <c r="M110" s="198"/>
      <c r="N110" s="198"/>
      <c r="O110" s="198"/>
      <c r="P110" s="198"/>
      <c r="Q110" s="198"/>
    </row>
    <row r="111" spans="1:17" s="499" customFormat="1" ht="29.4" customHeight="1" x14ac:dyDescent="0.3">
      <c r="A111" s="33" t="s">
        <v>2813</v>
      </c>
      <c r="B111" s="109" t="s">
        <v>2780</v>
      </c>
      <c r="C111" s="109"/>
      <c r="D111" s="153"/>
      <c r="E111" s="154">
        <v>7406346</v>
      </c>
      <c r="F111" s="154">
        <v>15618703</v>
      </c>
      <c r="G111" s="154">
        <v>16381384</v>
      </c>
      <c r="H111" s="154">
        <v>19102075</v>
      </c>
      <c r="I111" s="370">
        <v>18206484</v>
      </c>
      <c r="J111" s="370">
        <v>16071188</v>
      </c>
      <c r="K111" s="370">
        <v>18661915</v>
      </c>
      <c r="L111" s="370">
        <v>23843511</v>
      </c>
      <c r="M111" s="370">
        <v>29785967</v>
      </c>
      <c r="N111" s="370">
        <v>24683359</v>
      </c>
      <c r="O111" s="371" t="s">
        <v>3623</v>
      </c>
      <c r="P111" s="338" t="s">
        <v>2781</v>
      </c>
      <c r="Q111" s="109" t="s">
        <v>3622</v>
      </c>
    </row>
    <row r="112" spans="1:17" s="499" customFormat="1" ht="29.4" customHeight="1" x14ac:dyDescent="0.3">
      <c r="A112" s="30" t="s">
        <v>2817</v>
      </c>
      <c r="B112" s="16" t="s">
        <v>2783</v>
      </c>
      <c r="C112" s="16"/>
      <c r="D112" s="5" t="s">
        <v>90</v>
      </c>
      <c r="E112" s="5"/>
      <c r="F112" s="5"/>
      <c r="G112" s="5"/>
      <c r="H112" s="5"/>
      <c r="I112" s="37"/>
      <c r="J112" s="37"/>
      <c r="K112" s="37"/>
      <c r="L112" s="319"/>
      <c r="M112" s="319"/>
      <c r="N112" s="319"/>
      <c r="O112" s="319"/>
      <c r="P112" s="39" t="s">
        <v>2784</v>
      </c>
      <c r="Q112" s="113" t="s">
        <v>2785</v>
      </c>
    </row>
    <row r="113" spans="1:17" s="499" customFormat="1" ht="29.4" customHeight="1" x14ac:dyDescent="0.3">
      <c r="A113" s="149" t="s">
        <v>2822</v>
      </c>
      <c r="B113" s="112" t="s">
        <v>2787</v>
      </c>
      <c r="C113" s="112"/>
      <c r="D113" s="3" t="s">
        <v>2788</v>
      </c>
      <c r="E113" s="3"/>
      <c r="F113" s="3"/>
      <c r="G113" s="3"/>
      <c r="H113" s="3"/>
      <c r="I113" s="46" t="s">
        <v>2789</v>
      </c>
      <c r="J113" s="46"/>
      <c r="K113" s="46"/>
      <c r="L113" s="386"/>
      <c r="M113" s="386"/>
      <c r="N113" s="386"/>
      <c r="O113" s="386"/>
      <c r="P113" s="76" t="s">
        <v>103</v>
      </c>
      <c r="Q113" s="134" t="s">
        <v>2426</v>
      </c>
    </row>
    <row r="114" spans="1:17" s="499" customFormat="1" ht="29.4" customHeight="1" x14ac:dyDescent="0.3">
      <c r="A114" s="198" t="s">
        <v>4018</v>
      </c>
      <c r="B114" s="198"/>
      <c r="C114" s="198"/>
      <c r="D114" s="198"/>
      <c r="E114" s="198"/>
      <c r="F114" s="198"/>
      <c r="G114" s="198"/>
      <c r="H114" s="198"/>
      <c r="I114" s="198"/>
      <c r="J114" s="198"/>
      <c r="K114" s="198"/>
      <c r="L114" s="198"/>
      <c r="M114" s="198"/>
      <c r="N114" s="198"/>
      <c r="O114" s="198"/>
      <c r="P114" s="198"/>
      <c r="Q114" s="198"/>
    </row>
    <row r="115" spans="1:17" s="499" customFormat="1" ht="29.4" customHeight="1" x14ac:dyDescent="0.3">
      <c r="A115" s="33" t="s">
        <v>2851</v>
      </c>
      <c r="B115" s="109" t="s">
        <v>2791</v>
      </c>
      <c r="C115" s="109"/>
      <c r="D115" s="111" t="s">
        <v>90</v>
      </c>
      <c r="E115" s="111"/>
      <c r="F115" s="111"/>
      <c r="G115" s="168">
        <v>14625</v>
      </c>
      <c r="H115" s="168">
        <v>19822</v>
      </c>
      <c r="I115" s="353">
        <v>39890</v>
      </c>
      <c r="J115" s="353">
        <v>74105</v>
      </c>
      <c r="K115" s="353">
        <v>74126</v>
      </c>
      <c r="L115" s="353">
        <v>106628</v>
      </c>
      <c r="M115" s="353">
        <v>107027</v>
      </c>
      <c r="N115" s="387">
        <v>142771</v>
      </c>
      <c r="O115" s="387">
        <v>142771</v>
      </c>
      <c r="P115" s="338" t="s">
        <v>2792</v>
      </c>
      <c r="Q115" s="116" t="s">
        <v>3624</v>
      </c>
    </row>
    <row r="116" spans="1:17" s="499" customFormat="1" ht="29.4" customHeight="1" x14ac:dyDescent="0.3">
      <c r="A116" s="30" t="s">
        <v>2855</v>
      </c>
      <c r="B116" s="16" t="s">
        <v>2794</v>
      </c>
      <c r="C116" s="16"/>
      <c r="D116" s="5">
        <v>697</v>
      </c>
      <c r="E116" s="5"/>
      <c r="F116" s="5">
        <v>1.1519999999999999</v>
      </c>
      <c r="G116" s="5">
        <v>1.286</v>
      </c>
      <c r="H116" s="5">
        <v>1.2569999999999999</v>
      </c>
      <c r="I116" s="36">
        <v>1454</v>
      </c>
      <c r="J116" s="36">
        <v>1538</v>
      </c>
      <c r="K116" s="36">
        <v>1874</v>
      </c>
      <c r="L116" s="36">
        <v>1891</v>
      </c>
      <c r="M116" s="36"/>
      <c r="N116" s="319"/>
      <c r="O116" s="319"/>
      <c r="P116" s="39" t="s">
        <v>2795</v>
      </c>
      <c r="Q116" s="113" t="s">
        <v>3405</v>
      </c>
    </row>
    <row r="117" spans="1:17" s="499" customFormat="1" ht="29.4" customHeight="1" x14ac:dyDescent="0.3">
      <c r="A117" s="30" t="s">
        <v>2860</v>
      </c>
      <c r="B117" s="16" t="s">
        <v>2797</v>
      </c>
      <c r="C117" s="16"/>
      <c r="D117" s="5" t="s">
        <v>90</v>
      </c>
      <c r="E117" s="5"/>
      <c r="F117" s="5"/>
      <c r="G117" s="5"/>
      <c r="H117" s="5"/>
      <c r="I117" s="37" t="s">
        <v>2798</v>
      </c>
      <c r="J117" s="37" t="s">
        <v>3224</v>
      </c>
      <c r="K117" s="37"/>
      <c r="L117" s="319"/>
      <c r="M117" s="319"/>
      <c r="N117" s="319"/>
      <c r="O117" s="319"/>
      <c r="P117" s="39" t="s">
        <v>2799</v>
      </c>
      <c r="Q117" s="113" t="s">
        <v>2800</v>
      </c>
    </row>
    <row r="118" spans="1:17" s="499" customFormat="1" ht="29.4" customHeight="1" x14ac:dyDescent="0.3">
      <c r="A118" s="30" t="s">
        <v>2864</v>
      </c>
      <c r="B118" s="16" t="s">
        <v>2802</v>
      </c>
      <c r="C118" s="16"/>
      <c r="D118" s="5">
        <v>390</v>
      </c>
      <c r="E118" s="5"/>
      <c r="F118" s="5"/>
      <c r="G118" s="5"/>
      <c r="H118" s="5"/>
      <c r="I118" s="37"/>
      <c r="J118" s="37" t="s">
        <v>3224</v>
      </c>
      <c r="K118" s="37"/>
      <c r="L118" s="319"/>
      <c r="M118" s="319"/>
      <c r="N118" s="319"/>
      <c r="O118" s="319"/>
      <c r="P118" s="39" t="s">
        <v>2803</v>
      </c>
      <c r="Q118" s="113" t="s">
        <v>2800</v>
      </c>
    </row>
    <row r="119" spans="1:17" s="499" customFormat="1" ht="29.4" customHeight="1" x14ac:dyDescent="0.3">
      <c r="A119" s="30" t="s">
        <v>2871</v>
      </c>
      <c r="B119" s="16" t="s">
        <v>2805</v>
      </c>
      <c r="C119" s="16"/>
      <c r="D119" s="5" t="s">
        <v>90</v>
      </c>
      <c r="E119" s="5"/>
      <c r="F119" s="5"/>
      <c r="G119" s="5"/>
      <c r="H119" s="5"/>
      <c r="I119" s="37"/>
      <c r="J119" s="37"/>
      <c r="K119" s="37"/>
      <c r="L119" s="319"/>
      <c r="M119" s="319"/>
      <c r="N119" s="319"/>
      <c r="O119" s="319"/>
      <c r="P119" s="39" t="s">
        <v>2806</v>
      </c>
      <c r="Q119" s="113" t="s">
        <v>2807</v>
      </c>
    </row>
    <row r="120" spans="1:17" s="499" customFormat="1" ht="29.4" customHeight="1" thickBot="1" x14ac:dyDescent="0.35">
      <c r="A120" s="144" t="s">
        <v>2874</v>
      </c>
      <c r="B120" s="120" t="s">
        <v>2809</v>
      </c>
      <c r="C120" s="120"/>
      <c r="D120" s="122" t="s">
        <v>90</v>
      </c>
      <c r="E120" s="122"/>
      <c r="F120" s="122"/>
      <c r="G120" s="122"/>
      <c r="H120" s="122"/>
      <c r="I120" s="354"/>
      <c r="J120" s="354"/>
      <c r="K120" s="354"/>
      <c r="L120" s="388"/>
      <c r="M120" s="388"/>
      <c r="N120" s="388"/>
      <c r="O120" s="388"/>
      <c r="P120" s="341" t="s">
        <v>2806</v>
      </c>
      <c r="Q120" s="128" t="s">
        <v>2810</v>
      </c>
    </row>
    <row r="121" spans="1:17" s="500" customFormat="1" ht="29.4" customHeight="1" thickBot="1" x14ac:dyDescent="0.35">
      <c r="A121" s="232" t="s">
        <v>2811</v>
      </c>
      <c r="B121" s="233"/>
      <c r="C121" s="233"/>
      <c r="D121" s="233"/>
      <c r="E121" s="233"/>
      <c r="F121" s="233"/>
      <c r="G121" s="233"/>
      <c r="H121" s="233"/>
      <c r="I121" s="233"/>
      <c r="J121" s="233"/>
      <c r="K121" s="233"/>
      <c r="L121" s="233"/>
      <c r="M121" s="233"/>
      <c r="N121" s="233"/>
      <c r="O121" s="233"/>
      <c r="P121" s="233"/>
      <c r="Q121" s="234"/>
    </row>
    <row r="122" spans="1:17" s="499" customFormat="1" ht="29.4" customHeight="1" x14ac:dyDescent="0.3">
      <c r="A122" s="235" t="s">
        <v>2812</v>
      </c>
      <c r="B122" s="236"/>
      <c r="C122" s="236"/>
      <c r="D122" s="236"/>
      <c r="E122" s="236"/>
      <c r="F122" s="236"/>
      <c r="G122" s="236"/>
      <c r="H122" s="236"/>
      <c r="I122" s="236"/>
      <c r="J122" s="236"/>
      <c r="K122" s="236"/>
      <c r="L122" s="236"/>
      <c r="M122" s="236"/>
      <c r="N122" s="236"/>
      <c r="O122" s="236"/>
      <c r="P122" s="236"/>
      <c r="Q122" s="237"/>
    </row>
    <row r="123" spans="1:17" s="499" customFormat="1" ht="29.4" customHeight="1" x14ac:dyDescent="0.3">
      <c r="A123" s="198" t="s">
        <v>4102</v>
      </c>
      <c r="B123" s="198"/>
      <c r="C123" s="198"/>
      <c r="D123" s="198"/>
      <c r="E123" s="198"/>
      <c r="F123" s="198"/>
      <c r="G123" s="198"/>
      <c r="H123" s="198"/>
      <c r="I123" s="198"/>
      <c r="J123" s="198"/>
      <c r="K123" s="198"/>
      <c r="L123" s="198"/>
      <c r="M123" s="198"/>
      <c r="N123" s="198"/>
      <c r="O123" s="198"/>
      <c r="P123" s="198"/>
      <c r="Q123" s="198"/>
    </row>
    <row r="124" spans="1:17" s="499" customFormat="1" ht="29.4" customHeight="1" x14ac:dyDescent="0.3">
      <c r="A124" s="151" t="s">
        <v>2877</v>
      </c>
      <c r="B124" s="109" t="s">
        <v>2814</v>
      </c>
      <c r="C124" s="109"/>
      <c r="D124" s="111" t="s">
        <v>90</v>
      </c>
      <c r="E124" s="111"/>
      <c r="F124" s="111"/>
      <c r="G124" s="111"/>
      <c r="H124" s="111"/>
      <c r="I124" s="342"/>
      <c r="J124" s="342"/>
      <c r="K124" s="342"/>
      <c r="L124" s="381"/>
      <c r="M124" s="381"/>
      <c r="N124" s="381"/>
      <c r="O124" s="381"/>
      <c r="P124" s="338" t="s">
        <v>2815</v>
      </c>
      <c r="Q124" s="131" t="s">
        <v>2816</v>
      </c>
    </row>
    <row r="125" spans="1:17" s="499" customFormat="1" ht="29.4" customHeight="1" x14ac:dyDescent="0.3">
      <c r="A125" s="253" t="s">
        <v>2881</v>
      </c>
      <c r="B125" s="197" t="s">
        <v>2818</v>
      </c>
      <c r="C125" s="254" t="s">
        <v>1776</v>
      </c>
      <c r="D125" s="201" t="s">
        <v>90</v>
      </c>
      <c r="E125" s="5"/>
      <c r="F125" s="5"/>
      <c r="G125" s="5"/>
      <c r="H125" s="5"/>
      <c r="I125" s="37"/>
      <c r="J125" s="37" t="s">
        <v>3224</v>
      </c>
      <c r="K125" s="37"/>
      <c r="L125" s="319"/>
      <c r="M125" s="319"/>
      <c r="N125" s="319"/>
      <c r="O125" s="319"/>
      <c r="P125" s="39" t="s">
        <v>2819</v>
      </c>
      <c r="Q125" s="256" t="s">
        <v>2820</v>
      </c>
    </row>
    <row r="126" spans="1:17" s="499" customFormat="1" ht="29.4" customHeight="1" x14ac:dyDescent="0.3">
      <c r="A126" s="253"/>
      <c r="B126" s="197"/>
      <c r="C126" s="255"/>
      <c r="D126" s="201"/>
      <c r="E126" s="5"/>
      <c r="F126" s="5"/>
      <c r="G126" s="5"/>
      <c r="H126" s="5"/>
      <c r="I126" s="37"/>
      <c r="J126" s="37" t="s">
        <v>3224</v>
      </c>
      <c r="K126" s="37"/>
      <c r="L126" s="319"/>
      <c r="M126" s="319"/>
      <c r="N126" s="319"/>
      <c r="O126" s="319"/>
      <c r="P126" s="39" t="s">
        <v>2821</v>
      </c>
      <c r="Q126" s="256"/>
    </row>
    <row r="127" spans="1:17" s="499" customFormat="1" ht="29.4" customHeight="1" x14ac:dyDescent="0.3">
      <c r="A127" s="253" t="s">
        <v>2883</v>
      </c>
      <c r="B127" s="18" t="s">
        <v>2823</v>
      </c>
      <c r="C127" s="254"/>
      <c r="D127" s="5"/>
      <c r="E127" s="5"/>
      <c r="F127" s="5"/>
      <c r="G127" s="5"/>
      <c r="H127" s="5"/>
      <c r="I127" s="37"/>
      <c r="J127" s="37"/>
      <c r="K127" s="37"/>
      <c r="L127" s="319"/>
      <c r="M127" s="319"/>
      <c r="N127" s="319"/>
      <c r="O127" s="319"/>
      <c r="P127" s="39"/>
      <c r="Q127" s="132"/>
    </row>
    <row r="128" spans="1:17" s="499" customFormat="1" ht="29.4" customHeight="1" x14ac:dyDescent="0.3">
      <c r="A128" s="253"/>
      <c r="B128" s="18" t="s">
        <v>2824</v>
      </c>
      <c r="C128" s="258"/>
      <c r="D128" s="5" t="s">
        <v>90</v>
      </c>
      <c r="E128" s="5"/>
      <c r="F128" s="5"/>
      <c r="G128" s="5"/>
      <c r="H128" s="5"/>
      <c r="I128" s="37"/>
      <c r="J128" s="37"/>
      <c r="K128" s="37"/>
      <c r="L128" s="319"/>
      <c r="M128" s="319"/>
      <c r="N128" s="319"/>
      <c r="O128" s="319"/>
      <c r="P128" s="39" t="s">
        <v>2825</v>
      </c>
      <c r="Q128" s="132" t="s">
        <v>2826</v>
      </c>
    </row>
    <row r="129" spans="1:17" s="499" customFormat="1" ht="29.4" customHeight="1" x14ac:dyDescent="0.3">
      <c r="A129" s="253"/>
      <c r="B129" s="20" t="s">
        <v>2827</v>
      </c>
      <c r="C129" s="255"/>
      <c r="D129" s="5" t="s">
        <v>90</v>
      </c>
      <c r="E129" s="5"/>
      <c r="F129" s="5"/>
      <c r="G129" s="5"/>
      <c r="H129" s="5"/>
      <c r="I129" s="37"/>
      <c r="J129" s="37"/>
      <c r="K129" s="37"/>
      <c r="L129" s="319"/>
      <c r="M129" s="319"/>
      <c r="N129" s="319"/>
      <c r="O129" s="319"/>
      <c r="P129" s="39" t="s">
        <v>2828</v>
      </c>
      <c r="Q129" s="132" t="s">
        <v>2829</v>
      </c>
    </row>
    <row r="130" spans="1:17" s="499" customFormat="1" ht="29.4" customHeight="1" x14ac:dyDescent="0.3">
      <c r="A130" s="138" t="s">
        <v>2885</v>
      </c>
      <c r="B130" s="16" t="s">
        <v>2830</v>
      </c>
      <c r="C130" s="16"/>
      <c r="D130" s="5" t="s">
        <v>90</v>
      </c>
      <c r="E130" s="5"/>
      <c r="F130" s="5"/>
      <c r="G130" s="5"/>
      <c r="H130" s="5"/>
      <c r="I130" s="37"/>
      <c r="J130" s="37" t="s">
        <v>3224</v>
      </c>
      <c r="K130" s="37"/>
      <c r="L130" s="319"/>
      <c r="M130" s="319"/>
      <c r="N130" s="319"/>
      <c r="O130" s="319"/>
      <c r="P130" s="39" t="s">
        <v>339</v>
      </c>
      <c r="Q130" s="113" t="s">
        <v>2831</v>
      </c>
    </row>
    <row r="131" spans="1:17" s="499" customFormat="1" ht="29.4" customHeight="1" x14ac:dyDescent="0.3">
      <c r="A131" s="138" t="s">
        <v>2890</v>
      </c>
      <c r="B131" s="31" t="s">
        <v>2832</v>
      </c>
      <c r="C131" s="31"/>
      <c r="D131" s="5" t="s">
        <v>90</v>
      </c>
      <c r="E131" s="5"/>
      <c r="F131" s="5"/>
      <c r="G131" s="5"/>
      <c r="H131" s="5"/>
      <c r="I131" s="37"/>
      <c r="J131" s="37" t="s">
        <v>3224</v>
      </c>
      <c r="K131" s="37"/>
      <c r="L131" s="319"/>
      <c r="M131" s="319"/>
      <c r="N131" s="319"/>
      <c r="O131" s="319"/>
      <c r="P131" s="39" t="s">
        <v>2833</v>
      </c>
      <c r="Q131" s="113" t="s">
        <v>2834</v>
      </c>
    </row>
    <row r="132" spans="1:17" s="499" customFormat="1" ht="29.4" customHeight="1" x14ac:dyDescent="0.3">
      <c r="A132" s="138" t="s">
        <v>4050</v>
      </c>
      <c r="B132" s="20" t="s">
        <v>4145</v>
      </c>
      <c r="C132" s="20"/>
      <c r="D132" s="5" t="s">
        <v>90</v>
      </c>
      <c r="E132" s="5"/>
      <c r="F132" s="5"/>
      <c r="G132" s="5"/>
      <c r="H132" s="5"/>
      <c r="I132" s="37"/>
      <c r="J132" s="37" t="s">
        <v>3224</v>
      </c>
      <c r="K132" s="37"/>
      <c r="L132" s="319"/>
      <c r="M132" s="319"/>
      <c r="N132" s="319"/>
      <c r="O132" s="319"/>
      <c r="P132" s="39" t="s">
        <v>2835</v>
      </c>
      <c r="Q132" s="113" t="s">
        <v>2836</v>
      </c>
    </row>
    <row r="133" spans="1:17" s="503" customFormat="1" ht="29.4" customHeight="1" x14ac:dyDescent="0.3">
      <c r="A133" s="253" t="s">
        <v>4051</v>
      </c>
      <c r="B133" s="20" t="s">
        <v>4146</v>
      </c>
      <c r="C133" s="246"/>
      <c r="D133" s="5"/>
      <c r="E133" s="5"/>
      <c r="F133" s="5"/>
      <c r="G133" s="5"/>
      <c r="H133" s="5"/>
      <c r="I133" s="37"/>
      <c r="J133" s="37" t="s">
        <v>3224</v>
      </c>
      <c r="K133" s="37"/>
      <c r="L133" s="319"/>
      <c r="M133" s="319"/>
      <c r="N133" s="319"/>
      <c r="O133" s="319"/>
      <c r="P133" s="172" t="s">
        <v>2837</v>
      </c>
      <c r="Q133" s="256" t="s">
        <v>2836</v>
      </c>
    </row>
    <row r="134" spans="1:17" s="499" customFormat="1" ht="29.4" customHeight="1" x14ac:dyDescent="0.3">
      <c r="A134" s="253"/>
      <c r="B134" s="155" t="s">
        <v>2838</v>
      </c>
      <c r="C134" s="247"/>
      <c r="D134" s="5" t="s">
        <v>90</v>
      </c>
      <c r="E134" s="5"/>
      <c r="F134" s="5"/>
      <c r="G134" s="5"/>
      <c r="H134" s="5"/>
      <c r="I134" s="37"/>
      <c r="J134" s="37" t="s">
        <v>3224</v>
      </c>
      <c r="K134" s="37"/>
      <c r="L134" s="319"/>
      <c r="M134" s="319"/>
      <c r="N134" s="319"/>
      <c r="O134" s="319"/>
      <c r="P134" s="172"/>
      <c r="Q134" s="256"/>
    </row>
    <row r="135" spans="1:17" s="499" customFormat="1" ht="29.4" customHeight="1" x14ac:dyDescent="0.3">
      <c r="A135" s="253"/>
      <c r="B135" s="135" t="s">
        <v>2839</v>
      </c>
      <c r="C135" s="247"/>
      <c r="D135" s="5" t="s">
        <v>90</v>
      </c>
      <c r="E135" s="5"/>
      <c r="F135" s="5"/>
      <c r="G135" s="5"/>
      <c r="H135" s="5"/>
      <c r="I135" s="37"/>
      <c r="J135" s="37" t="s">
        <v>3224</v>
      </c>
      <c r="K135" s="37"/>
      <c r="L135" s="319"/>
      <c r="M135" s="319"/>
      <c r="N135" s="319"/>
      <c r="O135" s="319"/>
      <c r="P135" s="172"/>
      <c r="Q135" s="256"/>
    </row>
    <row r="136" spans="1:17" s="499" customFormat="1" ht="29.4" customHeight="1" x14ac:dyDescent="0.3">
      <c r="A136" s="253"/>
      <c r="B136" s="135" t="s">
        <v>2840</v>
      </c>
      <c r="C136" s="247"/>
      <c r="D136" s="5" t="s">
        <v>90</v>
      </c>
      <c r="E136" s="5"/>
      <c r="F136" s="5"/>
      <c r="G136" s="5"/>
      <c r="H136" s="5"/>
      <c r="I136" s="37"/>
      <c r="J136" s="37" t="s">
        <v>3224</v>
      </c>
      <c r="K136" s="37"/>
      <c r="L136" s="319"/>
      <c r="M136" s="319"/>
      <c r="N136" s="319"/>
      <c r="O136" s="319"/>
      <c r="P136" s="172"/>
      <c r="Q136" s="256"/>
    </row>
    <row r="137" spans="1:17" s="499" customFormat="1" ht="29.4" customHeight="1" x14ac:dyDescent="0.3">
      <c r="A137" s="253"/>
      <c r="B137" s="135" t="s">
        <v>2841</v>
      </c>
      <c r="C137" s="248"/>
      <c r="D137" s="5" t="s">
        <v>2842</v>
      </c>
      <c r="E137" s="5"/>
      <c r="F137" s="5"/>
      <c r="G137" s="5"/>
      <c r="H137" s="5"/>
      <c r="I137" s="37"/>
      <c r="J137" s="37" t="s">
        <v>3224</v>
      </c>
      <c r="K137" s="37"/>
      <c r="L137" s="319"/>
      <c r="M137" s="319"/>
      <c r="N137" s="319"/>
      <c r="O137" s="319"/>
      <c r="P137" s="172"/>
      <c r="Q137" s="256"/>
    </row>
    <row r="138" spans="1:17" s="499" customFormat="1" ht="29.4" customHeight="1" x14ac:dyDescent="0.3">
      <c r="A138" s="138" t="s">
        <v>4052</v>
      </c>
      <c r="B138" s="16" t="s">
        <v>2843</v>
      </c>
      <c r="C138" s="16"/>
      <c r="D138" s="5" t="s">
        <v>90</v>
      </c>
      <c r="E138" s="5"/>
      <c r="F138" s="5"/>
      <c r="G138" s="5"/>
      <c r="H138" s="5"/>
      <c r="I138" s="37"/>
      <c r="J138" s="37" t="s">
        <v>3224</v>
      </c>
      <c r="K138" s="37"/>
      <c r="L138" s="319"/>
      <c r="M138" s="319"/>
      <c r="N138" s="319"/>
      <c r="O138" s="319"/>
      <c r="P138" s="39" t="s">
        <v>2844</v>
      </c>
      <c r="Q138" s="113" t="s">
        <v>2836</v>
      </c>
    </row>
    <row r="139" spans="1:17" s="499" customFormat="1" ht="29.4" customHeight="1" x14ac:dyDescent="0.3">
      <c r="A139" s="138" t="s">
        <v>4053</v>
      </c>
      <c r="B139" s="20" t="s">
        <v>2845</v>
      </c>
      <c r="C139" s="20"/>
      <c r="D139" s="5" t="s">
        <v>90</v>
      </c>
      <c r="E139" s="5"/>
      <c r="F139" s="5"/>
      <c r="G139" s="5"/>
      <c r="H139" s="5"/>
      <c r="I139" s="37"/>
      <c r="J139" s="37" t="s">
        <v>3224</v>
      </c>
      <c r="K139" s="37"/>
      <c r="L139" s="319"/>
      <c r="M139" s="319"/>
      <c r="N139" s="319"/>
      <c r="O139" s="319"/>
      <c r="P139" s="39" t="s">
        <v>2846</v>
      </c>
      <c r="Q139" s="113" t="s">
        <v>2836</v>
      </c>
    </row>
    <row r="140" spans="1:17" s="499" customFormat="1" ht="29.4" customHeight="1" x14ac:dyDescent="0.3">
      <c r="A140" s="138" t="s">
        <v>4055</v>
      </c>
      <c r="B140" s="16" t="s">
        <v>2847</v>
      </c>
      <c r="C140" s="16"/>
      <c r="D140" s="5" t="s">
        <v>90</v>
      </c>
      <c r="E140" s="5"/>
      <c r="F140" s="5"/>
      <c r="G140" s="5"/>
      <c r="H140" s="5"/>
      <c r="I140" s="37"/>
      <c r="J140" s="37" t="s">
        <v>3224</v>
      </c>
      <c r="K140" s="37"/>
      <c r="L140" s="319"/>
      <c r="M140" s="319"/>
      <c r="N140" s="319"/>
      <c r="O140" s="319"/>
      <c r="P140" s="39" t="s">
        <v>339</v>
      </c>
      <c r="Q140" s="132" t="s">
        <v>2831</v>
      </c>
    </row>
    <row r="141" spans="1:17" s="499" customFormat="1" ht="29.4" customHeight="1" x14ac:dyDescent="0.3">
      <c r="A141" s="149" t="s">
        <v>4054</v>
      </c>
      <c r="B141" s="112" t="s">
        <v>2848</v>
      </c>
      <c r="C141" s="112"/>
      <c r="D141" s="3" t="s">
        <v>90</v>
      </c>
      <c r="E141" s="3"/>
      <c r="F141" s="3"/>
      <c r="G141" s="3"/>
      <c r="H141" s="3"/>
      <c r="I141" s="46"/>
      <c r="J141" s="46" t="s">
        <v>3224</v>
      </c>
      <c r="K141" s="46"/>
      <c r="L141" s="386"/>
      <c r="M141" s="386"/>
      <c r="N141" s="386"/>
      <c r="O141" s="386"/>
      <c r="P141" s="355" t="s">
        <v>2849</v>
      </c>
      <c r="Q141" s="115" t="s">
        <v>2850</v>
      </c>
    </row>
    <row r="142" spans="1:17" s="499" customFormat="1" ht="29.4" customHeight="1" x14ac:dyDescent="0.3">
      <c r="A142" s="198" t="s">
        <v>4019</v>
      </c>
      <c r="B142" s="198"/>
      <c r="C142" s="198"/>
      <c r="D142" s="198"/>
      <c r="E142" s="198"/>
      <c r="F142" s="198"/>
      <c r="G142" s="198"/>
      <c r="H142" s="198"/>
      <c r="I142" s="198"/>
      <c r="J142" s="198"/>
      <c r="K142" s="198"/>
      <c r="L142" s="198"/>
      <c r="M142" s="198"/>
      <c r="N142" s="198"/>
      <c r="O142" s="198"/>
      <c r="P142" s="198"/>
      <c r="Q142" s="198"/>
    </row>
    <row r="143" spans="1:17" s="499" customFormat="1" ht="29.4" customHeight="1" x14ac:dyDescent="0.3">
      <c r="A143" s="151" t="s">
        <v>2895</v>
      </c>
      <c r="B143" s="109" t="s">
        <v>2852</v>
      </c>
      <c r="C143" s="109"/>
      <c r="D143" s="111" t="s">
        <v>109</v>
      </c>
      <c r="E143" s="111"/>
      <c r="F143" s="111"/>
      <c r="G143" s="111"/>
      <c r="H143" s="111"/>
      <c r="I143" s="342"/>
      <c r="J143" s="342"/>
      <c r="K143" s="342"/>
      <c r="L143" s="381"/>
      <c r="M143" s="381"/>
      <c r="N143" s="381"/>
      <c r="O143" s="381"/>
      <c r="P143" s="338" t="s">
        <v>2853</v>
      </c>
      <c r="Q143" s="116" t="s">
        <v>2854</v>
      </c>
    </row>
    <row r="144" spans="1:17" s="499" customFormat="1" ht="29.4" customHeight="1" x14ac:dyDescent="0.3">
      <c r="A144" s="253" t="s">
        <v>2900</v>
      </c>
      <c r="B144" s="197" t="s">
        <v>2856</v>
      </c>
      <c r="C144" s="254"/>
      <c r="D144" s="5" t="s">
        <v>109</v>
      </c>
      <c r="E144" s="5"/>
      <c r="F144" s="5"/>
      <c r="G144" s="5"/>
      <c r="H144" s="5"/>
      <c r="I144" s="37"/>
      <c r="J144" s="37"/>
      <c r="K144" s="37"/>
      <c r="L144" s="319"/>
      <c r="M144" s="319"/>
      <c r="N144" s="319"/>
      <c r="O144" s="319"/>
      <c r="P144" s="39" t="s">
        <v>2857</v>
      </c>
      <c r="Q144" s="256" t="s">
        <v>2858</v>
      </c>
    </row>
    <row r="145" spans="1:17" s="499" customFormat="1" ht="29.4" customHeight="1" x14ac:dyDescent="0.3">
      <c r="A145" s="253"/>
      <c r="B145" s="197"/>
      <c r="C145" s="255"/>
      <c r="D145" s="5" t="s">
        <v>109</v>
      </c>
      <c r="E145" s="5"/>
      <c r="F145" s="5"/>
      <c r="G145" s="5"/>
      <c r="H145" s="5"/>
      <c r="I145" s="37"/>
      <c r="J145" s="37"/>
      <c r="K145" s="37"/>
      <c r="L145" s="319"/>
      <c r="M145" s="319"/>
      <c r="N145" s="319"/>
      <c r="O145" s="319"/>
      <c r="P145" s="39" t="s">
        <v>2859</v>
      </c>
      <c r="Q145" s="256"/>
    </row>
    <row r="146" spans="1:17" s="499" customFormat="1" ht="29.4" customHeight="1" x14ac:dyDescent="0.3">
      <c r="A146" s="138" t="s">
        <v>2917</v>
      </c>
      <c r="B146" s="31" t="s">
        <v>2861</v>
      </c>
      <c r="C146" s="31"/>
      <c r="D146" s="5" t="s">
        <v>109</v>
      </c>
      <c r="E146" s="5"/>
      <c r="F146" s="5"/>
      <c r="G146" s="5"/>
      <c r="H146" s="5"/>
      <c r="I146" s="37"/>
      <c r="J146" s="37"/>
      <c r="K146" s="37"/>
      <c r="L146" s="319"/>
      <c r="M146" s="319"/>
      <c r="N146" s="319"/>
      <c r="O146" s="319"/>
      <c r="P146" s="39" t="s">
        <v>2862</v>
      </c>
      <c r="Q146" s="113" t="s">
        <v>2863</v>
      </c>
    </row>
    <row r="147" spans="1:17" s="499" customFormat="1" ht="29.4" customHeight="1" x14ac:dyDescent="0.3">
      <c r="A147" s="138" t="s">
        <v>2921</v>
      </c>
      <c r="B147" s="16" t="s">
        <v>2865</v>
      </c>
      <c r="C147" s="16"/>
      <c r="D147" s="5" t="s">
        <v>2866</v>
      </c>
      <c r="E147" s="5"/>
      <c r="F147" s="5"/>
      <c r="G147" s="5" t="s">
        <v>2867</v>
      </c>
      <c r="H147" s="5" t="s">
        <v>2868</v>
      </c>
      <c r="I147" s="37"/>
      <c r="J147" s="37"/>
      <c r="K147" s="37"/>
      <c r="L147" s="319"/>
      <c r="M147" s="319"/>
      <c r="N147" s="319"/>
      <c r="O147" s="319"/>
      <c r="P147" s="39" t="s">
        <v>2869</v>
      </c>
      <c r="Q147" s="113" t="s">
        <v>2870</v>
      </c>
    </row>
    <row r="148" spans="1:17" s="499" customFormat="1" ht="29.4" customHeight="1" x14ac:dyDescent="0.3">
      <c r="A148" s="170" t="s">
        <v>2925</v>
      </c>
      <c r="B148" s="100" t="s">
        <v>2872</v>
      </c>
      <c r="C148" s="16" t="s">
        <v>2475</v>
      </c>
      <c r="D148" s="5" t="s">
        <v>109</v>
      </c>
      <c r="E148" s="5"/>
      <c r="F148" s="5"/>
      <c r="G148" s="5"/>
      <c r="H148" s="5"/>
      <c r="I148" s="37"/>
      <c r="J148" s="37"/>
      <c r="K148" s="37"/>
      <c r="L148" s="319"/>
      <c r="M148" s="319"/>
      <c r="N148" s="319"/>
      <c r="O148" s="319"/>
      <c r="P148" s="39" t="s">
        <v>2873</v>
      </c>
      <c r="Q148" s="113" t="s">
        <v>2834</v>
      </c>
    </row>
    <row r="149" spans="1:17" s="499" customFormat="1" ht="29.4" customHeight="1" x14ac:dyDescent="0.3">
      <c r="A149" s="171" t="s">
        <v>2928</v>
      </c>
      <c r="B149" s="101" t="s">
        <v>2875</v>
      </c>
      <c r="C149" s="112"/>
      <c r="D149" s="3" t="s">
        <v>109</v>
      </c>
      <c r="E149" s="3"/>
      <c r="F149" s="3"/>
      <c r="G149" s="3"/>
      <c r="H149" s="3"/>
      <c r="I149" s="46"/>
      <c r="J149" s="46"/>
      <c r="K149" s="46"/>
      <c r="L149" s="386"/>
      <c r="M149" s="386"/>
      <c r="N149" s="386"/>
      <c r="O149" s="386"/>
      <c r="P149" s="76" t="s">
        <v>2876</v>
      </c>
      <c r="Q149" s="115" t="s">
        <v>3328</v>
      </c>
    </row>
    <row r="150" spans="1:17" s="499" customFormat="1" ht="29.4" customHeight="1" x14ac:dyDescent="0.3">
      <c r="A150" s="198" t="s">
        <v>4020</v>
      </c>
      <c r="B150" s="198"/>
      <c r="C150" s="198"/>
      <c r="D150" s="198"/>
      <c r="E150" s="198"/>
      <c r="F150" s="198"/>
      <c r="G150" s="198"/>
      <c r="H150" s="198"/>
      <c r="I150" s="198"/>
      <c r="J150" s="198"/>
      <c r="K150" s="198"/>
      <c r="L150" s="198"/>
      <c r="M150" s="198"/>
      <c r="N150" s="198"/>
      <c r="O150" s="198"/>
      <c r="P150" s="198"/>
      <c r="Q150" s="198"/>
    </row>
    <row r="151" spans="1:17" s="499" customFormat="1" ht="29.4" customHeight="1" x14ac:dyDescent="0.3">
      <c r="A151" s="33" t="s">
        <v>2932</v>
      </c>
      <c r="B151" s="109" t="s">
        <v>2878</v>
      </c>
      <c r="C151" s="109"/>
      <c r="D151" s="111" t="s">
        <v>109</v>
      </c>
      <c r="E151" s="111"/>
      <c r="F151" s="111"/>
      <c r="G151" s="111"/>
      <c r="H151" s="111"/>
      <c r="I151" s="342"/>
      <c r="J151" s="342"/>
      <c r="K151" s="342"/>
      <c r="L151" s="381"/>
      <c r="M151" s="381"/>
      <c r="N151" s="381"/>
      <c r="O151" s="381"/>
      <c r="P151" s="338" t="s">
        <v>2879</v>
      </c>
      <c r="Q151" s="116" t="s">
        <v>2880</v>
      </c>
    </row>
    <row r="152" spans="1:17" s="499" customFormat="1" ht="29.4" customHeight="1" x14ac:dyDescent="0.3">
      <c r="A152" s="30" t="s">
        <v>2935</v>
      </c>
      <c r="B152" s="16" t="s">
        <v>2882</v>
      </c>
      <c r="C152" s="16"/>
      <c r="D152" s="5" t="s">
        <v>109</v>
      </c>
      <c r="E152" s="5"/>
      <c r="F152" s="5"/>
      <c r="G152" s="5"/>
      <c r="H152" s="5"/>
      <c r="I152" s="37"/>
      <c r="J152" s="37"/>
      <c r="K152" s="37"/>
      <c r="L152" s="319"/>
      <c r="M152" s="319"/>
      <c r="N152" s="319"/>
      <c r="O152" s="319"/>
      <c r="P152" s="39" t="s">
        <v>2879</v>
      </c>
      <c r="Q152" s="132"/>
    </row>
    <row r="153" spans="1:17" s="499" customFormat="1" ht="29.4" customHeight="1" x14ac:dyDescent="0.3">
      <c r="A153" s="30" t="s">
        <v>2938</v>
      </c>
      <c r="B153" s="16" t="s">
        <v>2884</v>
      </c>
      <c r="C153" s="16"/>
      <c r="D153" s="5" t="s">
        <v>109</v>
      </c>
      <c r="E153" s="5"/>
      <c r="F153" s="5"/>
      <c r="G153" s="5"/>
      <c r="H153" s="5"/>
      <c r="I153" s="37"/>
      <c r="J153" s="37"/>
      <c r="K153" s="37"/>
      <c r="L153" s="319"/>
      <c r="M153" s="319"/>
      <c r="N153" s="319"/>
      <c r="O153" s="319"/>
      <c r="P153" s="39" t="s">
        <v>2879</v>
      </c>
      <c r="Q153" s="132"/>
    </row>
    <row r="154" spans="1:17" s="499" customFormat="1" ht="29.4" customHeight="1" x14ac:dyDescent="0.3">
      <c r="A154" s="30" t="s">
        <v>2941</v>
      </c>
      <c r="B154" s="16" t="s">
        <v>2886</v>
      </c>
      <c r="C154" s="16"/>
      <c r="D154" s="5" t="s">
        <v>2887</v>
      </c>
      <c r="E154" s="5"/>
      <c r="F154" s="5"/>
      <c r="G154" s="5"/>
      <c r="H154" s="5"/>
      <c r="I154" s="37"/>
      <c r="J154" s="37"/>
      <c r="K154" s="37"/>
      <c r="L154" s="319"/>
      <c r="M154" s="319"/>
      <c r="N154" s="319"/>
      <c r="O154" s="319"/>
      <c r="P154" s="39" t="s">
        <v>2888</v>
      </c>
      <c r="Q154" s="113" t="s">
        <v>2889</v>
      </c>
    </row>
    <row r="155" spans="1:17" s="499" customFormat="1" ht="29.4" customHeight="1" thickBot="1" x14ac:dyDescent="0.35">
      <c r="A155" s="144" t="s">
        <v>2944</v>
      </c>
      <c r="B155" s="120" t="s">
        <v>2891</v>
      </c>
      <c r="C155" s="120"/>
      <c r="D155" s="122" t="s">
        <v>2892</v>
      </c>
      <c r="E155" s="122"/>
      <c r="F155" s="122"/>
      <c r="G155" s="122"/>
      <c r="H155" s="122"/>
      <c r="I155" s="354"/>
      <c r="J155" s="354"/>
      <c r="K155" s="354"/>
      <c r="L155" s="388"/>
      <c r="M155" s="388"/>
      <c r="N155" s="388"/>
      <c r="O155" s="388"/>
      <c r="P155" s="341" t="s">
        <v>2893</v>
      </c>
      <c r="Q155" s="128" t="s">
        <v>2889</v>
      </c>
    </row>
    <row r="156" spans="1:17" s="499" customFormat="1" ht="29.4" customHeight="1" x14ac:dyDescent="0.3">
      <c r="A156" s="235" t="s">
        <v>2894</v>
      </c>
      <c r="B156" s="236"/>
      <c r="C156" s="236"/>
      <c r="D156" s="236"/>
      <c r="E156" s="236"/>
      <c r="F156" s="236"/>
      <c r="G156" s="236"/>
      <c r="H156" s="236"/>
      <c r="I156" s="236"/>
      <c r="J156" s="236"/>
      <c r="K156" s="236"/>
      <c r="L156" s="236"/>
      <c r="M156" s="236"/>
      <c r="N156" s="236"/>
      <c r="O156" s="236"/>
      <c r="P156" s="236"/>
      <c r="Q156" s="237"/>
    </row>
    <row r="157" spans="1:17" s="499" customFormat="1" ht="29.4" customHeight="1" x14ac:dyDescent="0.3">
      <c r="A157" s="198" t="s">
        <v>4021</v>
      </c>
      <c r="B157" s="198"/>
      <c r="C157" s="198"/>
      <c r="D157" s="198"/>
      <c r="E157" s="198"/>
      <c r="F157" s="198"/>
      <c r="G157" s="198"/>
      <c r="H157" s="198"/>
      <c r="I157" s="198"/>
      <c r="J157" s="198"/>
      <c r="K157" s="198"/>
      <c r="L157" s="198"/>
      <c r="M157" s="198"/>
      <c r="N157" s="198"/>
      <c r="O157" s="198"/>
      <c r="P157" s="198"/>
      <c r="Q157" s="198"/>
    </row>
    <row r="158" spans="1:17" s="499" customFormat="1" ht="29.4" customHeight="1" x14ac:dyDescent="0.3">
      <c r="A158" s="151" t="s">
        <v>2953</v>
      </c>
      <c r="B158" s="129" t="s">
        <v>2896</v>
      </c>
      <c r="C158" s="129"/>
      <c r="D158" s="111" t="s">
        <v>90</v>
      </c>
      <c r="E158" s="111"/>
      <c r="F158" s="111"/>
      <c r="G158" s="111" t="s">
        <v>2897</v>
      </c>
      <c r="H158" s="111"/>
      <c r="I158" s="342"/>
      <c r="J158" s="342"/>
      <c r="K158" s="342"/>
      <c r="L158" s="381"/>
      <c r="M158" s="381"/>
      <c r="N158" s="381"/>
      <c r="O158" s="381"/>
      <c r="P158" s="338" t="s">
        <v>2898</v>
      </c>
      <c r="Q158" s="116" t="s">
        <v>2899</v>
      </c>
    </row>
    <row r="159" spans="1:17" s="499" customFormat="1" ht="29.4" customHeight="1" x14ac:dyDescent="0.3">
      <c r="A159" s="241" t="s">
        <v>2956</v>
      </c>
      <c r="B159" s="244" t="s">
        <v>2901</v>
      </c>
      <c r="C159" s="246"/>
      <c r="D159" s="5" t="s">
        <v>2902</v>
      </c>
      <c r="E159" s="5"/>
      <c r="F159" s="5"/>
      <c r="G159" s="5"/>
      <c r="H159" s="5"/>
      <c r="I159" s="37"/>
      <c r="J159" s="37"/>
      <c r="K159" s="46"/>
      <c r="L159" s="386"/>
      <c r="M159" s="386"/>
      <c r="N159" s="386"/>
      <c r="O159" s="386"/>
      <c r="P159" s="356" t="s">
        <v>2903</v>
      </c>
      <c r="Q159" s="251" t="s">
        <v>2904</v>
      </c>
    </row>
    <row r="160" spans="1:17" s="499" customFormat="1" ht="29.4" customHeight="1" x14ac:dyDescent="0.3">
      <c r="A160" s="242"/>
      <c r="B160" s="245"/>
      <c r="C160" s="247"/>
      <c r="D160" s="5" t="s">
        <v>2905</v>
      </c>
      <c r="E160" s="5"/>
      <c r="F160" s="5"/>
      <c r="G160" s="5"/>
      <c r="H160" s="5"/>
      <c r="I160" s="37"/>
      <c r="J160" s="37"/>
      <c r="K160" s="342"/>
      <c r="L160" s="381"/>
      <c r="M160" s="381"/>
      <c r="N160" s="381"/>
      <c r="O160" s="381"/>
      <c r="P160" s="357"/>
      <c r="Q160" s="252"/>
    </row>
    <row r="161" spans="1:17" s="499" customFormat="1" ht="29.4" customHeight="1" x14ac:dyDescent="0.3">
      <c r="A161" s="242"/>
      <c r="B161" s="31" t="s">
        <v>2906</v>
      </c>
      <c r="C161" s="247"/>
      <c r="D161" s="5" t="s">
        <v>90</v>
      </c>
      <c r="E161" s="5"/>
      <c r="F161" s="5"/>
      <c r="G161" s="5"/>
      <c r="H161" s="5"/>
      <c r="I161" s="37"/>
      <c r="J161" s="37"/>
      <c r="K161" s="37"/>
      <c r="L161" s="319"/>
      <c r="M161" s="319"/>
      <c r="N161" s="319"/>
      <c r="O161" s="319"/>
      <c r="P161" s="39" t="s">
        <v>2907</v>
      </c>
      <c r="Q161" s="113" t="s">
        <v>2908</v>
      </c>
    </row>
    <row r="162" spans="1:17" s="499" customFormat="1" ht="29.4" customHeight="1" x14ac:dyDescent="0.3">
      <c r="A162" s="242"/>
      <c r="B162" s="31" t="s">
        <v>2909</v>
      </c>
      <c r="C162" s="247"/>
      <c r="D162" s="5" t="s">
        <v>90</v>
      </c>
      <c r="E162" s="5"/>
      <c r="F162" s="5"/>
      <c r="G162" s="5"/>
      <c r="H162" s="5"/>
      <c r="I162" s="37"/>
      <c r="J162" s="37"/>
      <c r="K162" s="37"/>
      <c r="L162" s="319"/>
      <c r="M162" s="319"/>
      <c r="N162" s="319"/>
      <c r="O162" s="319"/>
      <c r="P162" s="39" t="s">
        <v>2910</v>
      </c>
      <c r="Q162" s="113" t="s">
        <v>2911</v>
      </c>
    </row>
    <row r="163" spans="1:17" s="499" customFormat="1" ht="29.4" customHeight="1" x14ac:dyDescent="0.3">
      <c r="A163" s="242"/>
      <c r="B163" s="31" t="s">
        <v>2912</v>
      </c>
      <c r="C163" s="247"/>
      <c r="D163" s="5" t="s">
        <v>90</v>
      </c>
      <c r="E163" s="5"/>
      <c r="F163" s="5"/>
      <c r="G163" s="5"/>
      <c r="H163" s="5"/>
      <c r="I163" s="37"/>
      <c r="J163" s="37"/>
      <c r="K163" s="37"/>
      <c r="L163" s="319"/>
      <c r="M163" s="319"/>
      <c r="N163" s="319"/>
      <c r="O163" s="319"/>
      <c r="P163" s="39" t="s">
        <v>2913</v>
      </c>
      <c r="Q163" s="113" t="s">
        <v>2914</v>
      </c>
    </row>
    <row r="164" spans="1:17" s="499" customFormat="1" ht="29.4" customHeight="1" x14ac:dyDescent="0.3">
      <c r="A164" s="243"/>
      <c r="B164" s="31" t="s">
        <v>2915</v>
      </c>
      <c r="C164" s="248"/>
      <c r="D164" s="5" t="s">
        <v>90</v>
      </c>
      <c r="E164" s="5"/>
      <c r="F164" s="5"/>
      <c r="G164" s="5"/>
      <c r="H164" s="5"/>
      <c r="I164" s="37"/>
      <c r="J164" s="37"/>
      <c r="K164" s="37"/>
      <c r="L164" s="319"/>
      <c r="M164" s="319"/>
      <c r="N164" s="319"/>
      <c r="O164" s="319"/>
      <c r="P164" s="39" t="s">
        <v>127</v>
      </c>
      <c r="Q164" s="113" t="s">
        <v>2916</v>
      </c>
    </row>
    <row r="165" spans="1:17" s="499" customFormat="1" ht="29.4" customHeight="1" x14ac:dyDescent="0.3">
      <c r="A165" s="138" t="s">
        <v>2958</v>
      </c>
      <c r="B165" s="16" t="s">
        <v>2918</v>
      </c>
      <c r="C165" s="16"/>
      <c r="D165" s="5" t="s">
        <v>90</v>
      </c>
      <c r="E165" s="5"/>
      <c r="F165" s="5"/>
      <c r="G165" s="5"/>
      <c r="H165" s="5"/>
      <c r="I165" s="37"/>
      <c r="J165" s="37"/>
      <c r="K165" s="37"/>
      <c r="L165" s="319"/>
      <c r="M165" s="319"/>
      <c r="N165" s="319"/>
      <c r="O165" s="319"/>
      <c r="P165" s="39" t="s">
        <v>2919</v>
      </c>
      <c r="Q165" s="113" t="s">
        <v>2920</v>
      </c>
    </row>
    <row r="166" spans="1:17" s="499" customFormat="1" ht="29.4" customHeight="1" x14ac:dyDescent="0.3">
      <c r="A166" s="138" t="s">
        <v>2960</v>
      </c>
      <c r="B166" s="16" t="s">
        <v>2922</v>
      </c>
      <c r="C166" s="16"/>
      <c r="D166" s="5" t="s">
        <v>90</v>
      </c>
      <c r="E166" s="5"/>
      <c r="F166" s="5"/>
      <c r="G166" s="5"/>
      <c r="H166" s="5"/>
      <c r="I166" s="37"/>
      <c r="J166" s="37"/>
      <c r="K166" s="37"/>
      <c r="L166" s="319"/>
      <c r="M166" s="319"/>
      <c r="N166" s="319"/>
      <c r="O166" s="319"/>
      <c r="P166" s="39" t="s">
        <v>2923</v>
      </c>
      <c r="Q166" s="113" t="s">
        <v>2924</v>
      </c>
    </row>
    <row r="167" spans="1:17" s="499" customFormat="1" ht="29.4" customHeight="1" x14ac:dyDescent="0.3">
      <c r="A167" s="138" t="s">
        <v>4056</v>
      </c>
      <c r="B167" s="16" t="s">
        <v>2926</v>
      </c>
      <c r="C167" s="16"/>
      <c r="D167" s="5" t="s">
        <v>90</v>
      </c>
      <c r="E167" s="5"/>
      <c r="F167" s="5"/>
      <c r="G167" s="5"/>
      <c r="H167" s="5"/>
      <c r="I167" s="37"/>
      <c r="J167" s="37"/>
      <c r="K167" s="37"/>
      <c r="L167" s="319"/>
      <c r="M167" s="319"/>
      <c r="N167" s="319"/>
      <c r="O167" s="319"/>
      <c r="P167" s="39" t="s">
        <v>2927</v>
      </c>
      <c r="Q167" s="113" t="s">
        <v>2924</v>
      </c>
    </row>
    <row r="168" spans="1:17" s="499" customFormat="1" ht="29.4" customHeight="1" x14ac:dyDescent="0.3">
      <c r="A168" s="138" t="s">
        <v>4057</v>
      </c>
      <c r="B168" s="16" t="s">
        <v>2929</v>
      </c>
      <c r="C168" s="16"/>
      <c r="D168" s="5"/>
      <c r="E168" s="12">
        <v>1115</v>
      </c>
      <c r="F168" s="5"/>
      <c r="G168" s="5"/>
      <c r="H168" s="5"/>
      <c r="I168" s="37"/>
      <c r="J168" s="37"/>
      <c r="K168" s="37"/>
      <c r="L168" s="319"/>
      <c r="M168" s="319"/>
      <c r="N168" s="319"/>
      <c r="O168" s="319"/>
      <c r="P168" s="39" t="s">
        <v>2930</v>
      </c>
      <c r="Q168" s="113" t="s">
        <v>2904</v>
      </c>
    </row>
    <row r="169" spans="1:17" s="499" customFormat="1" ht="29.4" customHeight="1" x14ac:dyDescent="0.3">
      <c r="A169" s="149" t="s">
        <v>4058</v>
      </c>
      <c r="B169" s="112" t="s">
        <v>2931</v>
      </c>
      <c r="C169" s="112"/>
      <c r="D169" s="3" t="s">
        <v>90</v>
      </c>
      <c r="E169" s="156"/>
      <c r="F169" s="3"/>
      <c r="G169" s="3"/>
      <c r="H169" s="3"/>
      <c r="I169" s="46"/>
      <c r="J169" s="46"/>
      <c r="K169" s="46"/>
      <c r="L169" s="386"/>
      <c r="M169" s="386"/>
      <c r="N169" s="386"/>
      <c r="O169" s="386"/>
      <c r="P169" s="76"/>
      <c r="Q169" s="115" t="s">
        <v>2904</v>
      </c>
    </row>
    <row r="170" spans="1:17" s="499" customFormat="1" ht="29.4" customHeight="1" x14ac:dyDescent="0.3">
      <c r="A170" s="198" t="s">
        <v>4022</v>
      </c>
      <c r="B170" s="198"/>
      <c r="C170" s="198"/>
      <c r="D170" s="198"/>
      <c r="E170" s="198"/>
      <c r="F170" s="198"/>
      <c r="G170" s="198"/>
      <c r="H170" s="198"/>
      <c r="I170" s="198"/>
      <c r="J170" s="198"/>
      <c r="K170" s="198"/>
      <c r="L170" s="198"/>
      <c r="M170" s="198"/>
      <c r="N170" s="198"/>
      <c r="O170" s="198"/>
      <c r="P170" s="198"/>
      <c r="Q170" s="198"/>
    </row>
    <row r="171" spans="1:17" s="499" customFormat="1" ht="29.4" customHeight="1" x14ac:dyDescent="0.3">
      <c r="A171" s="151" t="s">
        <v>2962</v>
      </c>
      <c r="B171" s="129" t="s">
        <v>2933</v>
      </c>
      <c r="C171" s="129"/>
      <c r="D171" s="111" t="s">
        <v>90</v>
      </c>
      <c r="E171" s="111"/>
      <c r="F171" s="111"/>
      <c r="G171" s="111"/>
      <c r="H171" s="111"/>
      <c r="I171" s="342"/>
      <c r="J171" s="342"/>
      <c r="K171" s="342"/>
      <c r="L171" s="381"/>
      <c r="M171" s="381"/>
      <c r="N171" s="381"/>
      <c r="O171" s="381"/>
      <c r="P171" s="338" t="s">
        <v>2815</v>
      </c>
      <c r="Q171" s="116" t="s">
        <v>2934</v>
      </c>
    </row>
    <row r="172" spans="1:17" s="499" customFormat="1" ht="29.4" customHeight="1" x14ac:dyDescent="0.3">
      <c r="A172" s="138" t="s">
        <v>2964</v>
      </c>
      <c r="B172" s="129" t="s">
        <v>2936</v>
      </c>
      <c r="C172" s="129"/>
      <c r="D172" s="111" t="s">
        <v>90</v>
      </c>
      <c r="E172" s="111"/>
      <c r="F172" s="111"/>
      <c r="G172" s="111"/>
      <c r="H172" s="111"/>
      <c r="I172" s="342"/>
      <c r="J172" s="342"/>
      <c r="K172" s="342"/>
      <c r="L172" s="381"/>
      <c r="M172" s="381"/>
      <c r="N172" s="381"/>
      <c r="O172" s="381"/>
      <c r="P172" s="39" t="s">
        <v>2815</v>
      </c>
      <c r="Q172" s="113" t="s">
        <v>2937</v>
      </c>
    </row>
    <row r="173" spans="1:17" s="499" customFormat="1" ht="29.4" customHeight="1" x14ac:dyDescent="0.3">
      <c r="A173" s="138" t="s">
        <v>2967</v>
      </c>
      <c r="B173" s="16" t="s">
        <v>2939</v>
      </c>
      <c r="C173" s="16"/>
      <c r="D173" s="5" t="s">
        <v>90</v>
      </c>
      <c r="E173" s="5"/>
      <c r="F173" s="5"/>
      <c r="G173" s="5"/>
      <c r="H173" s="5"/>
      <c r="I173" s="37"/>
      <c r="J173" s="37"/>
      <c r="K173" s="37"/>
      <c r="L173" s="319"/>
      <c r="M173" s="319"/>
      <c r="N173" s="319"/>
      <c r="O173" s="319"/>
      <c r="P173" s="39" t="s">
        <v>339</v>
      </c>
      <c r="Q173" s="132" t="s">
        <v>2940</v>
      </c>
    </row>
    <row r="174" spans="1:17" s="499" customFormat="1" ht="29.4" customHeight="1" x14ac:dyDescent="0.3">
      <c r="A174" s="138" t="s">
        <v>2969</v>
      </c>
      <c r="B174" s="16" t="s">
        <v>2942</v>
      </c>
      <c r="C174" s="109"/>
      <c r="D174" s="111" t="s">
        <v>90</v>
      </c>
      <c r="E174" s="111"/>
      <c r="F174" s="111"/>
      <c r="G174" s="111"/>
      <c r="H174" s="111"/>
      <c r="I174" s="342"/>
      <c r="J174" s="342"/>
      <c r="K174" s="342"/>
      <c r="L174" s="381"/>
      <c r="M174" s="381"/>
      <c r="N174" s="381"/>
      <c r="O174" s="381"/>
      <c r="P174" s="39" t="s">
        <v>2815</v>
      </c>
      <c r="Q174" s="113" t="s">
        <v>2943</v>
      </c>
    </row>
    <row r="175" spans="1:17" s="499" customFormat="1" ht="29.4" customHeight="1" x14ac:dyDescent="0.3">
      <c r="A175" s="138" t="s">
        <v>2971</v>
      </c>
      <c r="B175" s="16" t="s">
        <v>2945</v>
      </c>
      <c r="C175" s="16"/>
      <c r="D175" s="5" t="s">
        <v>2946</v>
      </c>
      <c r="E175" s="5"/>
      <c r="F175" s="5" t="s">
        <v>2947</v>
      </c>
      <c r="G175" s="5" t="s">
        <v>2948</v>
      </c>
      <c r="H175" s="5"/>
      <c r="I175" s="37"/>
      <c r="J175" s="37"/>
      <c r="K175" s="37"/>
      <c r="L175" s="319"/>
      <c r="M175" s="319"/>
      <c r="N175" s="319"/>
      <c r="O175" s="319"/>
      <c r="P175" s="39" t="s">
        <v>2815</v>
      </c>
      <c r="Q175" s="113" t="s">
        <v>2949</v>
      </c>
    </row>
    <row r="176" spans="1:17" s="499" customFormat="1" ht="29.4" customHeight="1" x14ac:dyDescent="0.3">
      <c r="A176" s="149" t="s">
        <v>2973</v>
      </c>
      <c r="B176" s="112" t="s">
        <v>2950</v>
      </c>
      <c r="C176" s="112"/>
      <c r="D176" s="3" t="s">
        <v>2951</v>
      </c>
      <c r="E176" s="3"/>
      <c r="F176" s="3"/>
      <c r="G176" s="3"/>
      <c r="H176" s="3"/>
      <c r="I176" s="46"/>
      <c r="J176" s="46"/>
      <c r="K176" s="46"/>
      <c r="L176" s="386"/>
      <c r="M176" s="386"/>
      <c r="N176" s="386"/>
      <c r="O176" s="386"/>
      <c r="P176" s="76" t="s">
        <v>2815</v>
      </c>
      <c r="Q176" s="115" t="s">
        <v>2952</v>
      </c>
    </row>
    <row r="177" spans="1:17" s="499" customFormat="1" ht="29.4" customHeight="1" x14ac:dyDescent="0.3">
      <c r="A177" s="198" t="s">
        <v>4023</v>
      </c>
      <c r="B177" s="198"/>
      <c r="C177" s="198"/>
      <c r="D177" s="198"/>
      <c r="E177" s="198"/>
      <c r="F177" s="198"/>
      <c r="G177" s="198"/>
      <c r="H177" s="198"/>
      <c r="I177" s="198"/>
      <c r="J177" s="198"/>
      <c r="K177" s="198"/>
      <c r="L177" s="198"/>
      <c r="M177" s="198"/>
      <c r="N177" s="198"/>
      <c r="O177" s="198"/>
      <c r="P177" s="198"/>
      <c r="Q177" s="198"/>
    </row>
    <row r="178" spans="1:17" s="499" customFormat="1" ht="29.4" customHeight="1" x14ac:dyDescent="0.3">
      <c r="A178" s="151" t="s">
        <v>2975</v>
      </c>
      <c r="B178" s="109" t="s">
        <v>2954</v>
      </c>
      <c r="C178" s="109"/>
      <c r="D178" s="111" t="s">
        <v>90</v>
      </c>
      <c r="E178" s="111"/>
      <c r="F178" s="111"/>
      <c r="G178" s="111"/>
      <c r="H178" s="111"/>
      <c r="I178" s="342"/>
      <c r="J178" s="342"/>
      <c r="K178" s="342"/>
      <c r="L178" s="381"/>
      <c r="M178" s="381"/>
      <c r="N178" s="381"/>
      <c r="O178" s="381"/>
      <c r="P178" s="338" t="s">
        <v>340</v>
      </c>
      <c r="Q178" s="116" t="s">
        <v>2955</v>
      </c>
    </row>
    <row r="179" spans="1:17" s="499" customFormat="1" ht="29.4" customHeight="1" x14ac:dyDescent="0.3">
      <c r="A179" s="138" t="s">
        <v>2978</v>
      </c>
      <c r="B179" s="16" t="s">
        <v>2957</v>
      </c>
      <c r="C179" s="16"/>
      <c r="D179" s="5" t="s">
        <v>90</v>
      </c>
      <c r="E179" s="5"/>
      <c r="F179" s="5"/>
      <c r="G179" s="5"/>
      <c r="H179" s="5"/>
      <c r="I179" s="37"/>
      <c r="J179" s="37"/>
      <c r="K179" s="37"/>
      <c r="L179" s="319"/>
      <c r="M179" s="319"/>
      <c r="N179" s="319"/>
      <c r="O179" s="319"/>
      <c r="P179" s="39" t="s">
        <v>339</v>
      </c>
      <c r="Q179" s="113" t="s">
        <v>2955</v>
      </c>
    </row>
    <row r="180" spans="1:17" s="499" customFormat="1" ht="29.4" customHeight="1" x14ac:dyDescent="0.3">
      <c r="A180" s="138" t="s">
        <v>2980</v>
      </c>
      <c r="B180" s="16" t="s">
        <v>2959</v>
      </c>
      <c r="C180" s="16"/>
      <c r="D180" s="5" t="s">
        <v>90</v>
      </c>
      <c r="E180" s="5"/>
      <c r="F180" s="5"/>
      <c r="G180" s="5"/>
      <c r="H180" s="5"/>
      <c r="I180" s="37"/>
      <c r="J180" s="37"/>
      <c r="K180" s="37"/>
      <c r="L180" s="319"/>
      <c r="M180" s="319"/>
      <c r="N180" s="319"/>
      <c r="O180" s="319"/>
      <c r="P180" s="39" t="s">
        <v>339</v>
      </c>
      <c r="Q180" s="113" t="s">
        <v>2955</v>
      </c>
    </row>
    <row r="181" spans="1:17" s="499" customFormat="1" ht="29.4" customHeight="1" x14ac:dyDescent="0.3">
      <c r="A181" s="149" t="s">
        <v>4059</v>
      </c>
      <c r="B181" s="112" t="s">
        <v>2961</v>
      </c>
      <c r="C181" s="112"/>
      <c r="D181" s="3" t="s">
        <v>90</v>
      </c>
      <c r="E181" s="3"/>
      <c r="F181" s="3"/>
      <c r="G181" s="3"/>
      <c r="H181" s="3"/>
      <c r="I181" s="46"/>
      <c r="J181" s="46"/>
      <c r="K181" s="46"/>
      <c r="L181" s="386"/>
      <c r="M181" s="386"/>
      <c r="N181" s="386"/>
      <c r="O181" s="386"/>
      <c r="P181" s="76" t="s">
        <v>339</v>
      </c>
      <c r="Q181" s="115" t="s">
        <v>2955</v>
      </c>
    </row>
    <row r="182" spans="1:17" s="499" customFormat="1" ht="29.4" customHeight="1" x14ac:dyDescent="0.3">
      <c r="A182" s="198" t="s">
        <v>4024</v>
      </c>
      <c r="B182" s="198"/>
      <c r="C182" s="198"/>
      <c r="D182" s="198"/>
      <c r="E182" s="198"/>
      <c r="F182" s="198"/>
      <c r="G182" s="198"/>
      <c r="H182" s="198"/>
      <c r="I182" s="198"/>
      <c r="J182" s="198"/>
      <c r="K182" s="198"/>
      <c r="L182" s="198"/>
      <c r="M182" s="198"/>
      <c r="N182" s="198"/>
      <c r="O182" s="198"/>
      <c r="P182" s="198"/>
      <c r="Q182" s="198"/>
    </row>
    <row r="183" spans="1:17" s="499" customFormat="1" ht="29.4" customHeight="1" x14ac:dyDescent="0.3">
      <c r="A183" s="151" t="s">
        <v>2983</v>
      </c>
      <c r="B183" s="109" t="s">
        <v>2963</v>
      </c>
      <c r="C183" s="109"/>
      <c r="D183" s="111" t="s">
        <v>90</v>
      </c>
      <c r="E183" s="111"/>
      <c r="F183" s="111"/>
      <c r="G183" s="111"/>
      <c r="H183" s="111"/>
      <c r="I183" s="342"/>
      <c r="J183" s="342"/>
      <c r="K183" s="342"/>
      <c r="L183" s="381"/>
      <c r="M183" s="381"/>
      <c r="N183" s="381"/>
      <c r="O183" s="381"/>
      <c r="P183" s="338" t="s">
        <v>339</v>
      </c>
      <c r="Q183" s="116" t="s">
        <v>2955</v>
      </c>
    </row>
    <row r="184" spans="1:17" s="499" customFormat="1" ht="29.4" customHeight="1" x14ac:dyDescent="0.3">
      <c r="A184" s="138" t="s">
        <v>2986</v>
      </c>
      <c r="B184" s="16" t="s">
        <v>2965</v>
      </c>
      <c r="C184" s="16"/>
      <c r="D184" s="5" t="s">
        <v>90</v>
      </c>
      <c r="E184" s="5"/>
      <c r="F184" s="5"/>
      <c r="G184" s="5"/>
      <c r="H184" s="5"/>
      <c r="I184" s="37"/>
      <c r="J184" s="37"/>
      <c r="K184" s="37"/>
      <c r="L184" s="319"/>
      <c r="M184" s="319"/>
      <c r="N184" s="319"/>
      <c r="O184" s="319"/>
      <c r="P184" s="39" t="s">
        <v>2966</v>
      </c>
      <c r="Q184" s="113" t="s">
        <v>2955</v>
      </c>
    </row>
    <row r="185" spans="1:17" s="499" customFormat="1" ht="29.4" customHeight="1" x14ac:dyDescent="0.3">
      <c r="A185" s="138" t="s">
        <v>2988</v>
      </c>
      <c r="B185" s="16" t="s">
        <v>2968</v>
      </c>
      <c r="C185" s="16"/>
      <c r="D185" s="5" t="s">
        <v>90</v>
      </c>
      <c r="E185" s="5"/>
      <c r="F185" s="5"/>
      <c r="G185" s="5"/>
      <c r="H185" s="5"/>
      <c r="I185" s="37"/>
      <c r="J185" s="37"/>
      <c r="K185" s="37"/>
      <c r="L185" s="319"/>
      <c r="M185" s="319"/>
      <c r="N185" s="319"/>
      <c r="O185" s="319"/>
      <c r="P185" s="39" t="s">
        <v>2966</v>
      </c>
      <c r="Q185" s="113" t="s">
        <v>2955</v>
      </c>
    </row>
    <row r="186" spans="1:17" s="499" customFormat="1" ht="29.4" customHeight="1" x14ac:dyDescent="0.3">
      <c r="A186" s="138" t="s">
        <v>2991</v>
      </c>
      <c r="B186" s="16" t="s">
        <v>2970</v>
      </c>
      <c r="C186" s="16"/>
      <c r="D186" s="5" t="s">
        <v>90</v>
      </c>
      <c r="E186" s="5"/>
      <c r="F186" s="5"/>
      <c r="G186" s="5"/>
      <c r="H186" s="5"/>
      <c r="I186" s="37"/>
      <c r="J186" s="37"/>
      <c r="K186" s="37"/>
      <c r="L186" s="319"/>
      <c r="M186" s="319"/>
      <c r="N186" s="319"/>
      <c r="O186" s="319"/>
      <c r="P186" s="39" t="s">
        <v>339</v>
      </c>
      <c r="Q186" s="113" t="s">
        <v>2955</v>
      </c>
    </row>
    <row r="187" spans="1:17" s="499" customFormat="1" ht="29.4" customHeight="1" x14ac:dyDescent="0.3">
      <c r="A187" s="138" t="s">
        <v>4060</v>
      </c>
      <c r="B187" s="16" t="s">
        <v>2972</v>
      </c>
      <c r="C187" s="16"/>
      <c r="D187" s="5" t="s">
        <v>90</v>
      </c>
      <c r="E187" s="5"/>
      <c r="F187" s="5"/>
      <c r="G187" s="5"/>
      <c r="H187" s="5"/>
      <c r="I187" s="37"/>
      <c r="J187" s="37"/>
      <c r="K187" s="37"/>
      <c r="L187" s="319"/>
      <c r="M187" s="319"/>
      <c r="N187" s="319"/>
      <c r="O187" s="319"/>
      <c r="P187" s="39" t="s">
        <v>2966</v>
      </c>
      <c r="Q187" s="113" t="s">
        <v>2955</v>
      </c>
    </row>
    <row r="188" spans="1:17" s="499" customFormat="1" ht="29.4" customHeight="1" x14ac:dyDescent="0.3">
      <c r="A188" s="149" t="s">
        <v>4061</v>
      </c>
      <c r="B188" s="112" t="s">
        <v>2974</v>
      </c>
      <c r="C188" s="112"/>
      <c r="D188" s="3" t="s">
        <v>90</v>
      </c>
      <c r="E188" s="3"/>
      <c r="F188" s="3"/>
      <c r="G188" s="3"/>
      <c r="H188" s="3"/>
      <c r="I188" s="46"/>
      <c r="J188" s="46"/>
      <c r="K188" s="46"/>
      <c r="L188" s="386"/>
      <c r="M188" s="386"/>
      <c r="N188" s="386"/>
      <c r="O188" s="386"/>
      <c r="P188" s="76" t="s">
        <v>2966</v>
      </c>
      <c r="Q188" s="115" t="s">
        <v>2955</v>
      </c>
    </row>
    <row r="189" spans="1:17" s="499" customFormat="1" ht="29.4" customHeight="1" x14ac:dyDescent="0.3">
      <c r="A189" s="198" t="s">
        <v>4025</v>
      </c>
      <c r="B189" s="198"/>
      <c r="C189" s="198"/>
      <c r="D189" s="198"/>
      <c r="E189" s="198"/>
      <c r="F189" s="198"/>
      <c r="G189" s="198"/>
      <c r="H189" s="198"/>
      <c r="I189" s="198"/>
      <c r="J189" s="198"/>
      <c r="K189" s="198"/>
      <c r="L189" s="198"/>
      <c r="M189" s="198"/>
      <c r="N189" s="198"/>
      <c r="O189" s="198"/>
      <c r="P189" s="198"/>
      <c r="Q189" s="198"/>
    </row>
    <row r="190" spans="1:17" s="499" customFormat="1" ht="29.4" customHeight="1" x14ac:dyDescent="0.3">
      <c r="A190" s="151" t="s">
        <v>2995</v>
      </c>
      <c r="B190" s="109" t="s">
        <v>2976</v>
      </c>
      <c r="C190" s="109"/>
      <c r="D190" s="111" t="s">
        <v>90</v>
      </c>
      <c r="E190" s="111"/>
      <c r="F190" s="111"/>
      <c r="G190" s="111"/>
      <c r="H190" s="111"/>
      <c r="I190" s="342"/>
      <c r="J190" s="342"/>
      <c r="K190" s="342"/>
      <c r="L190" s="381"/>
      <c r="M190" s="381"/>
      <c r="N190" s="381"/>
      <c r="O190" s="381"/>
      <c r="P190" s="338" t="s">
        <v>339</v>
      </c>
      <c r="Q190" s="116" t="s">
        <v>2977</v>
      </c>
    </row>
    <row r="191" spans="1:17" s="499" customFormat="1" ht="29.4" customHeight="1" x14ac:dyDescent="0.3">
      <c r="A191" s="138" t="s">
        <v>2999</v>
      </c>
      <c r="B191" s="16" t="s">
        <v>2979</v>
      </c>
      <c r="C191" s="16"/>
      <c r="D191" s="5" t="s">
        <v>90</v>
      </c>
      <c r="E191" s="5"/>
      <c r="F191" s="5"/>
      <c r="G191" s="5"/>
      <c r="H191" s="5"/>
      <c r="I191" s="37"/>
      <c r="J191" s="37"/>
      <c r="K191" s="37"/>
      <c r="L191" s="319"/>
      <c r="M191" s="319"/>
      <c r="N191" s="319"/>
      <c r="O191" s="319"/>
      <c r="P191" s="39" t="s">
        <v>340</v>
      </c>
      <c r="Q191" s="113" t="s">
        <v>2977</v>
      </c>
    </row>
    <row r="192" spans="1:17" s="499" customFormat="1" ht="29.4" customHeight="1" x14ac:dyDescent="0.3">
      <c r="A192" s="149" t="s">
        <v>4062</v>
      </c>
      <c r="B192" s="112" t="s">
        <v>2981</v>
      </c>
      <c r="C192" s="112"/>
      <c r="D192" s="3" t="s">
        <v>90</v>
      </c>
      <c r="E192" s="3"/>
      <c r="F192" s="3"/>
      <c r="G192" s="3"/>
      <c r="H192" s="3"/>
      <c r="I192" s="46"/>
      <c r="J192" s="46"/>
      <c r="K192" s="46"/>
      <c r="L192" s="386"/>
      <c r="M192" s="386"/>
      <c r="N192" s="386"/>
      <c r="O192" s="386"/>
      <c r="P192" s="76" t="s">
        <v>340</v>
      </c>
      <c r="Q192" s="115" t="s">
        <v>2982</v>
      </c>
    </row>
    <row r="193" spans="1:17" s="499" customFormat="1" ht="29.4" customHeight="1" x14ac:dyDescent="0.3">
      <c r="A193" s="198" t="s">
        <v>4026</v>
      </c>
      <c r="B193" s="198"/>
      <c r="C193" s="198"/>
      <c r="D193" s="198"/>
      <c r="E193" s="198"/>
      <c r="F193" s="198"/>
      <c r="G193" s="198"/>
      <c r="H193" s="198"/>
      <c r="I193" s="198"/>
      <c r="J193" s="198"/>
      <c r="K193" s="198"/>
      <c r="L193" s="198"/>
      <c r="M193" s="198"/>
      <c r="N193" s="198"/>
      <c r="O193" s="198"/>
      <c r="P193" s="198"/>
      <c r="Q193" s="198"/>
    </row>
    <row r="194" spans="1:17" s="499" customFormat="1" ht="29.4" customHeight="1" x14ac:dyDescent="0.3">
      <c r="A194" s="151" t="s">
        <v>3006</v>
      </c>
      <c r="B194" s="109" t="s">
        <v>2984</v>
      </c>
      <c r="C194" s="109"/>
      <c r="D194" s="111" t="s">
        <v>90</v>
      </c>
      <c r="E194" s="111"/>
      <c r="F194" s="111"/>
      <c r="G194" s="111"/>
      <c r="H194" s="111"/>
      <c r="I194" s="342"/>
      <c r="J194" s="342"/>
      <c r="K194" s="342"/>
      <c r="L194" s="381"/>
      <c r="M194" s="381"/>
      <c r="N194" s="381"/>
      <c r="O194" s="381"/>
      <c r="P194" s="338" t="s">
        <v>340</v>
      </c>
      <c r="Q194" s="116" t="s">
        <v>2985</v>
      </c>
    </row>
    <row r="195" spans="1:17" s="499" customFormat="1" ht="29.4" customHeight="1" x14ac:dyDescent="0.3">
      <c r="A195" s="138" t="s">
        <v>3009</v>
      </c>
      <c r="B195" s="16" t="s">
        <v>2987</v>
      </c>
      <c r="C195" s="16"/>
      <c r="D195" s="5" t="s">
        <v>90</v>
      </c>
      <c r="E195" s="5"/>
      <c r="F195" s="5"/>
      <c r="G195" s="5"/>
      <c r="H195" s="5"/>
      <c r="I195" s="37"/>
      <c r="J195" s="37"/>
      <c r="K195" s="37"/>
      <c r="L195" s="319"/>
      <c r="M195" s="319"/>
      <c r="N195" s="319"/>
      <c r="O195" s="319"/>
      <c r="P195" s="39" t="s">
        <v>340</v>
      </c>
      <c r="Q195" s="113" t="s">
        <v>2985</v>
      </c>
    </row>
    <row r="196" spans="1:17" s="499" customFormat="1" ht="29.4" customHeight="1" x14ac:dyDescent="0.3">
      <c r="A196" s="138" t="s">
        <v>3013</v>
      </c>
      <c r="B196" s="16" t="s">
        <v>2989</v>
      </c>
      <c r="C196" s="16"/>
      <c r="D196" s="5">
        <v>37</v>
      </c>
      <c r="E196" s="5"/>
      <c r="F196" s="5"/>
      <c r="G196" s="5"/>
      <c r="H196" s="5"/>
      <c r="I196" s="37"/>
      <c r="J196" s="37"/>
      <c r="K196" s="37"/>
      <c r="L196" s="319"/>
      <c r="M196" s="319"/>
      <c r="N196" s="319"/>
      <c r="O196" s="319"/>
      <c r="P196" s="59" t="s">
        <v>2990</v>
      </c>
      <c r="Q196" s="113" t="s">
        <v>2725</v>
      </c>
    </row>
    <row r="197" spans="1:17" s="499" customFormat="1" ht="29.4" customHeight="1" thickBot="1" x14ac:dyDescent="0.35">
      <c r="A197" s="139" t="s">
        <v>4063</v>
      </c>
      <c r="B197" s="120" t="s">
        <v>2992</v>
      </c>
      <c r="C197" s="120"/>
      <c r="D197" s="141" t="s">
        <v>90</v>
      </c>
      <c r="E197" s="141"/>
      <c r="F197" s="141"/>
      <c r="G197" s="141"/>
      <c r="H197" s="141"/>
      <c r="I197" s="340"/>
      <c r="J197" s="340"/>
      <c r="K197" s="340"/>
      <c r="L197" s="368"/>
      <c r="M197" s="368"/>
      <c r="N197" s="368"/>
      <c r="O197" s="368"/>
      <c r="P197" s="341" t="s">
        <v>340</v>
      </c>
      <c r="Q197" s="157" t="s">
        <v>2993</v>
      </c>
    </row>
    <row r="198" spans="1:17" s="499" customFormat="1" ht="29.4" customHeight="1" x14ac:dyDescent="0.3">
      <c r="A198" s="238" t="s">
        <v>2994</v>
      </c>
      <c r="B198" s="239"/>
      <c r="C198" s="239"/>
      <c r="D198" s="239"/>
      <c r="E198" s="239"/>
      <c r="F198" s="239"/>
      <c r="G198" s="239"/>
      <c r="H198" s="239"/>
      <c r="I198" s="239"/>
      <c r="J198" s="239"/>
      <c r="K198" s="239"/>
      <c r="L198" s="239"/>
      <c r="M198" s="239"/>
      <c r="N198" s="239"/>
      <c r="O198" s="239"/>
      <c r="P198" s="239"/>
      <c r="Q198" s="240"/>
    </row>
    <row r="199" spans="1:17" s="499" customFormat="1" ht="29.4" customHeight="1" x14ac:dyDescent="0.3">
      <c r="A199" s="198" t="s">
        <v>4027</v>
      </c>
      <c r="B199" s="198"/>
      <c r="C199" s="198"/>
      <c r="D199" s="198"/>
      <c r="E199" s="198"/>
      <c r="F199" s="198"/>
      <c r="G199" s="198"/>
      <c r="H199" s="198"/>
      <c r="I199" s="198"/>
      <c r="J199" s="198"/>
      <c r="K199" s="198"/>
      <c r="L199" s="198"/>
      <c r="M199" s="198"/>
      <c r="N199" s="198"/>
      <c r="O199" s="198"/>
      <c r="P199" s="198"/>
      <c r="Q199" s="198"/>
    </row>
    <row r="200" spans="1:17" s="499" customFormat="1" ht="29.4" customHeight="1" x14ac:dyDescent="0.3">
      <c r="A200" s="151" t="s">
        <v>3017</v>
      </c>
      <c r="B200" s="109" t="s">
        <v>2996</v>
      </c>
      <c r="C200" s="109"/>
      <c r="D200" s="111" t="s">
        <v>90</v>
      </c>
      <c r="E200" s="111"/>
      <c r="F200" s="111"/>
      <c r="G200" s="111"/>
      <c r="H200" s="111"/>
      <c r="I200" s="342"/>
      <c r="J200" s="342"/>
      <c r="K200" s="342"/>
      <c r="L200" s="381"/>
      <c r="M200" s="381"/>
      <c r="N200" s="381"/>
      <c r="O200" s="381"/>
      <c r="P200" s="338" t="s">
        <v>2997</v>
      </c>
      <c r="Q200" s="116" t="s">
        <v>2998</v>
      </c>
    </row>
    <row r="201" spans="1:17" s="499" customFormat="1" ht="29.4" customHeight="1" x14ac:dyDescent="0.3">
      <c r="A201" s="138" t="s">
        <v>3018</v>
      </c>
      <c r="B201" s="16" t="s">
        <v>3000</v>
      </c>
      <c r="C201" s="16"/>
      <c r="D201" s="5" t="s">
        <v>90</v>
      </c>
      <c r="E201" s="5"/>
      <c r="F201" s="5"/>
      <c r="G201" s="5"/>
      <c r="H201" s="5"/>
      <c r="I201" s="37"/>
      <c r="J201" s="37"/>
      <c r="K201" s="37"/>
      <c r="L201" s="319"/>
      <c r="M201" s="319"/>
      <c r="N201" s="319"/>
      <c r="O201" s="319"/>
      <c r="P201" s="39" t="s">
        <v>2997</v>
      </c>
      <c r="Q201" s="113" t="s">
        <v>3001</v>
      </c>
    </row>
    <row r="202" spans="1:17" s="499" customFormat="1" ht="29.4" customHeight="1" x14ac:dyDescent="0.3">
      <c r="A202" s="138" t="s">
        <v>4066</v>
      </c>
      <c r="B202" s="16" t="s">
        <v>3002</v>
      </c>
      <c r="C202" s="16"/>
      <c r="D202" s="5" t="s">
        <v>90</v>
      </c>
      <c r="E202" s="5"/>
      <c r="F202" s="5"/>
      <c r="G202" s="5"/>
      <c r="H202" s="5"/>
      <c r="I202" s="37"/>
      <c r="J202" s="37"/>
      <c r="K202" s="37"/>
      <c r="L202" s="319"/>
      <c r="M202" s="319"/>
      <c r="N202" s="319"/>
      <c r="O202" s="319"/>
      <c r="P202" s="39" t="s">
        <v>340</v>
      </c>
      <c r="Q202" s="113" t="s">
        <v>2831</v>
      </c>
    </row>
    <row r="203" spans="1:17" s="499" customFormat="1" ht="29.4" customHeight="1" x14ac:dyDescent="0.3">
      <c r="A203" s="138" t="s">
        <v>4067</v>
      </c>
      <c r="B203" s="16" t="s">
        <v>3003</v>
      </c>
      <c r="C203" s="16"/>
      <c r="D203" s="7" t="s">
        <v>90</v>
      </c>
      <c r="E203" s="7"/>
      <c r="F203" s="7"/>
      <c r="G203" s="7"/>
      <c r="H203" s="7"/>
      <c r="I203" s="36"/>
      <c r="J203" s="36"/>
      <c r="K203" s="36"/>
      <c r="L203" s="45"/>
      <c r="M203" s="45"/>
      <c r="N203" s="45"/>
      <c r="O203" s="45"/>
      <c r="P203" s="39" t="s">
        <v>466</v>
      </c>
      <c r="Q203" s="113" t="s">
        <v>3004</v>
      </c>
    </row>
    <row r="204" spans="1:17" s="499" customFormat="1" ht="29.4" customHeight="1" x14ac:dyDescent="0.3">
      <c r="A204" s="149" t="s">
        <v>4068</v>
      </c>
      <c r="B204" s="112" t="s">
        <v>3005</v>
      </c>
      <c r="C204" s="112"/>
      <c r="D204" s="3" t="s">
        <v>90</v>
      </c>
      <c r="E204" s="3"/>
      <c r="F204" s="3"/>
      <c r="G204" s="3"/>
      <c r="H204" s="3"/>
      <c r="I204" s="46"/>
      <c r="J204" s="46"/>
      <c r="K204" s="46"/>
      <c r="L204" s="386"/>
      <c r="M204" s="386"/>
      <c r="N204" s="386"/>
      <c r="O204" s="386"/>
      <c r="P204" s="76" t="s">
        <v>340</v>
      </c>
      <c r="Q204" s="115" t="s">
        <v>650</v>
      </c>
    </row>
    <row r="205" spans="1:17" s="499" customFormat="1" ht="29.4" customHeight="1" x14ac:dyDescent="0.3">
      <c r="A205" s="198" t="s">
        <v>4028</v>
      </c>
      <c r="B205" s="198"/>
      <c r="C205" s="198"/>
      <c r="D205" s="198"/>
      <c r="E205" s="198"/>
      <c r="F205" s="198"/>
      <c r="G205" s="198"/>
      <c r="H205" s="198"/>
      <c r="I205" s="198"/>
      <c r="J205" s="198"/>
      <c r="K205" s="198"/>
      <c r="L205" s="198"/>
      <c r="M205" s="198"/>
      <c r="N205" s="198"/>
      <c r="O205" s="198"/>
      <c r="P205" s="198"/>
      <c r="Q205" s="198"/>
    </row>
    <row r="206" spans="1:17" s="499" customFormat="1" ht="29.4" customHeight="1" x14ac:dyDescent="0.3">
      <c r="A206" s="33" t="s">
        <v>3021</v>
      </c>
      <c r="B206" s="110" t="s">
        <v>3007</v>
      </c>
      <c r="C206" s="110"/>
      <c r="D206" s="111" t="s">
        <v>2842</v>
      </c>
      <c r="E206" s="111"/>
      <c r="F206" s="111"/>
      <c r="G206" s="111"/>
      <c r="H206" s="111"/>
      <c r="I206" s="342"/>
      <c r="J206" s="342"/>
      <c r="K206" s="342"/>
      <c r="L206" s="381"/>
      <c r="M206" s="381"/>
      <c r="N206" s="381"/>
      <c r="O206" s="381"/>
      <c r="P206" s="338" t="s">
        <v>394</v>
      </c>
      <c r="Q206" s="116" t="s">
        <v>3008</v>
      </c>
    </row>
    <row r="207" spans="1:17" s="499" customFormat="1" ht="29.4" customHeight="1" x14ac:dyDescent="0.3">
      <c r="A207" s="30" t="s">
        <v>3024</v>
      </c>
      <c r="B207" s="18" t="s">
        <v>3010</v>
      </c>
      <c r="C207" s="18"/>
      <c r="D207" s="5" t="s">
        <v>90</v>
      </c>
      <c r="E207" s="5"/>
      <c r="F207" s="5"/>
      <c r="G207" s="5"/>
      <c r="H207" s="5"/>
      <c r="I207" s="37"/>
      <c r="J207" s="37"/>
      <c r="K207" s="37"/>
      <c r="L207" s="319"/>
      <c r="M207" s="319"/>
      <c r="N207" s="319"/>
      <c r="O207" s="319"/>
      <c r="P207" s="39" t="s">
        <v>3011</v>
      </c>
      <c r="Q207" s="113" t="s">
        <v>3012</v>
      </c>
    </row>
    <row r="208" spans="1:17" s="499" customFormat="1" ht="29.4" customHeight="1" thickBot="1" x14ac:dyDescent="0.35">
      <c r="A208" s="144" t="s">
        <v>3028</v>
      </c>
      <c r="B208" s="120" t="s">
        <v>3014</v>
      </c>
      <c r="C208" s="120"/>
      <c r="D208" s="122" t="s">
        <v>90</v>
      </c>
      <c r="E208" s="122"/>
      <c r="F208" s="122"/>
      <c r="G208" s="122"/>
      <c r="H208" s="122"/>
      <c r="I208" s="354"/>
      <c r="J208" s="354"/>
      <c r="K208" s="354"/>
      <c r="L208" s="388"/>
      <c r="M208" s="388"/>
      <c r="N208" s="388"/>
      <c r="O208" s="388"/>
      <c r="P208" s="341" t="s">
        <v>3015</v>
      </c>
      <c r="Q208" s="128" t="s">
        <v>3016</v>
      </c>
    </row>
    <row r="209" spans="1:17" s="500" customFormat="1" ht="29.4" customHeight="1" thickBot="1" x14ac:dyDescent="0.35">
      <c r="A209" s="232" t="s">
        <v>3019</v>
      </c>
      <c r="B209" s="233"/>
      <c r="C209" s="233"/>
      <c r="D209" s="233"/>
      <c r="E209" s="233"/>
      <c r="F209" s="233"/>
      <c r="G209" s="233"/>
      <c r="H209" s="233"/>
      <c r="I209" s="233"/>
      <c r="J209" s="233"/>
      <c r="K209" s="233"/>
      <c r="L209" s="233"/>
      <c r="M209" s="233"/>
      <c r="N209" s="233"/>
      <c r="O209" s="233"/>
      <c r="P209" s="233"/>
      <c r="Q209" s="234"/>
    </row>
    <row r="210" spans="1:17" s="499" customFormat="1" ht="29.4" customHeight="1" x14ac:dyDescent="0.3">
      <c r="A210" s="235" t="s">
        <v>3020</v>
      </c>
      <c r="B210" s="236"/>
      <c r="C210" s="236"/>
      <c r="D210" s="236"/>
      <c r="E210" s="236"/>
      <c r="F210" s="236"/>
      <c r="G210" s="236"/>
      <c r="H210" s="236"/>
      <c r="I210" s="236"/>
      <c r="J210" s="236"/>
      <c r="K210" s="236"/>
      <c r="L210" s="236"/>
      <c r="M210" s="236"/>
      <c r="N210" s="236"/>
      <c r="O210" s="236"/>
      <c r="P210" s="236"/>
      <c r="Q210" s="237"/>
    </row>
    <row r="211" spans="1:17" s="499" customFormat="1" ht="29.4" customHeight="1" x14ac:dyDescent="0.3">
      <c r="A211" s="198" t="s">
        <v>4029</v>
      </c>
      <c r="B211" s="198"/>
      <c r="C211" s="198"/>
      <c r="D211" s="198"/>
      <c r="E211" s="198"/>
      <c r="F211" s="198"/>
      <c r="G211" s="198"/>
      <c r="H211" s="198"/>
      <c r="I211" s="198"/>
      <c r="J211" s="198"/>
      <c r="K211" s="198"/>
      <c r="L211" s="198"/>
      <c r="M211" s="198"/>
      <c r="N211" s="198"/>
      <c r="O211" s="198"/>
      <c r="P211" s="198"/>
      <c r="Q211" s="198"/>
    </row>
    <row r="212" spans="1:17" s="499" customFormat="1" ht="29.4" customHeight="1" x14ac:dyDescent="0.3">
      <c r="A212" s="151" t="s">
        <v>3037</v>
      </c>
      <c r="B212" s="109" t="s">
        <v>3022</v>
      </c>
      <c r="C212" s="109"/>
      <c r="D212" s="111" t="s">
        <v>90</v>
      </c>
      <c r="E212" s="111"/>
      <c r="F212" s="111"/>
      <c r="G212" s="111"/>
      <c r="H212" s="111"/>
      <c r="I212" s="342"/>
      <c r="J212" s="342"/>
      <c r="K212" s="342"/>
      <c r="L212" s="381"/>
      <c r="M212" s="381"/>
      <c r="N212" s="381"/>
      <c r="O212" s="381"/>
      <c r="P212" s="338" t="s">
        <v>2853</v>
      </c>
      <c r="Q212" s="116" t="s">
        <v>3023</v>
      </c>
    </row>
    <row r="213" spans="1:17" s="499" customFormat="1" ht="29.4" customHeight="1" x14ac:dyDescent="0.3">
      <c r="A213" s="138" t="s">
        <v>3039</v>
      </c>
      <c r="B213" s="16" t="s">
        <v>3025</v>
      </c>
      <c r="C213" s="16"/>
      <c r="D213" s="5" t="s">
        <v>90</v>
      </c>
      <c r="E213" s="5"/>
      <c r="F213" s="5"/>
      <c r="G213" s="5"/>
      <c r="H213" s="5"/>
      <c r="I213" s="37"/>
      <c r="J213" s="37"/>
      <c r="K213" s="37"/>
      <c r="L213" s="319"/>
      <c r="M213" s="319"/>
      <c r="N213" s="319"/>
      <c r="O213" s="319"/>
      <c r="P213" s="39" t="s">
        <v>3026</v>
      </c>
      <c r="Q213" s="113" t="s">
        <v>3027</v>
      </c>
    </row>
    <row r="214" spans="1:17" s="499" customFormat="1" ht="29.4" customHeight="1" x14ac:dyDescent="0.3">
      <c r="A214" s="138" t="s">
        <v>3041</v>
      </c>
      <c r="B214" s="16" t="s">
        <v>3029</v>
      </c>
      <c r="C214" s="16"/>
      <c r="D214" s="5" t="s">
        <v>90</v>
      </c>
      <c r="E214" s="5"/>
      <c r="F214" s="5"/>
      <c r="G214" s="5"/>
      <c r="H214" s="5"/>
      <c r="I214" s="37"/>
      <c r="J214" s="37"/>
      <c r="K214" s="37"/>
      <c r="L214" s="319"/>
      <c r="M214" s="319"/>
      <c r="N214" s="319"/>
      <c r="O214" s="319"/>
      <c r="P214" s="39" t="s">
        <v>3030</v>
      </c>
      <c r="Q214" s="113" t="s">
        <v>3031</v>
      </c>
    </row>
    <row r="215" spans="1:17" s="499" customFormat="1" ht="29.4" customHeight="1" x14ac:dyDescent="0.3">
      <c r="A215" s="138" t="s">
        <v>3045</v>
      </c>
      <c r="B215" s="16" t="s">
        <v>3032</v>
      </c>
      <c r="C215" s="16"/>
      <c r="D215" s="5" t="s">
        <v>90</v>
      </c>
      <c r="E215" s="5"/>
      <c r="F215" s="5"/>
      <c r="G215" s="5"/>
      <c r="H215" s="5"/>
      <c r="I215" s="37"/>
      <c r="J215" s="37"/>
      <c r="K215" s="37"/>
      <c r="L215" s="319"/>
      <c r="M215" s="319"/>
      <c r="N215" s="319"/>
      <c r="O215" s="319"/>
      <c r="P215" s="39" t="s">
        <v>3033</v>
      </c>
      <c r="Q215" s="113" t="s">
        <v>3034</v>
      </c>
    </row>
    <row r="216" spans="1:17" s="499" customFormat="1" ht="29.4" customHeight="1" x14ac:dyDescent="0.3">
      <c r="A216" s="149" t="s">
        <v>4069</v>
      </c>
      <c r="B216" s="112" t="s">
        <v>3035</v>
      </c>
      <c r="C216" s="112"/>
      <c r="D216" s="3" t="s">
        <v>90</v>
      </c>
      <c r="E216" s="3"/>
      <c r="F216" s="3"/>
      <c r="G216" s="3"/>
      <c r="H216" s="3"/>
      <c r="I216" s="46"/>
      <c r="J216" s="46"/>
      <c r="K216" s="46"/>
      <c r="L216" s="386"/>
      <c r="M216" s="386"/>
      <c r="N216" s="386"/>
      <c r="O216" s="386"/>
      <c r="P216" s="76" t="s">
        <v>3036</v>
      </c>
      <c r="Q216" s="115" t="s">
        <v>3034</v>
      </c>
    </row>
    <row r="217" spans="1:17" s="499" customFormat="1" ht="29.4" customHeight="1" x14ac:dyDescent="0.3">
      <c r="A217" s="198" t="s">
        <v>4030</v>
      </c>
      <c r="B217" s="198"/>
      <c r="C217" s="198"/>
      <c r="D217" s="198"/>
      <c r="E217" s="198"/>
      <c r="F217" s="198"/>
      <c r="G217" s="198"/>
      <c r="H217" s="198"/>
      <c r="I217" s="198"/>
      <c r="J217" s="198"/>
      <c r="K217" s="198"/>
      <c r="L217" s="198"/>
      <c r="M217" s="198"/>
      <c r="N217" s="198"/>
      <c r="O217" s="198"/>
      <c r="P217" s="198"/>
      <c r="Q217" s="198"/>
    </row>
    <row r="218" spans="1:17" s="499" customFormat="1" ht="29.4" customHeight="1" x14ac:dyDescent="0.3">
      <c r="A218" s="151" t="s">
        <v>3047</v>
      </c>
      <c r="B218" s="109" t="s">
        <v>3038</v>
      </c>
      <c r="C218" s="109"/>
      <c r="D218" s="111" t="s">
        <v>90</v>
      </c>
      <c r="E218" s="111"/>
      <c r="F218" s="111"/>
      <c r="G218" s="111"/>
      <c r="H218" s="111"/>
      <c r="I218" s="342"/>
      <c r="J218" s="342"/>
      <c r="K218" s="342"/>
      <c r="L218" s="381"/>
      <c r="M218" s="381"/>
      <c r="N218" s="381"/>
      <c r="O218" s="381"/>
      <c r="P218" s="338" t="s">
        <v>394</v>
      </c>
      <c r="Q218" s="131" t="s">
        <v>2396</v>
      </c>
    </row>
    <row r="219" spans="1:17" s="499" customFormat="1" ht="29.4" customHeight="1" x14ac:dyDescent="0.3">
      <c r="A219" s="138" t="s">
        <v>3050</v>
      </c>
      <c r="B219" s="16" t="s">
        <v>3040</v>
      </c>
      <c r="C219" s="16"/>
      <c r="D219" s="5" t="s">
        <v>90</v>
      </c>
      <c r="E219" s="5"/>
      <c r="F219" s="5"/>
      <c r="G219" s="5"/>
      <c r="H219" s="5"/>
      <c r="I219" s="37"/>
      <c r="J219" s="37"/>
      <c r="K219" s="37"/>
      <c r="L219" s="319"/>
      <c r="M219" s="319"/>
      <c r="N219" s="319"/>
      <c r="O219" s="319"/>
      <c r="P219" s="39" t="s">
        <v>394</v>
      </c>
      <c r="Q219" s="132" t="s">
        <v>2396</v>
      </c>
    </row>
    <row r="220" spans="1:17" s="499" customFormat="1" ht="29.4" customHeight="1" x14ac:dyDescent="0.3">
      <c r="A220" s="138" t="s">
        <v>3053</v>
      </c>
      <c r="B220" s="16" t="s">
        <v>3042</v>
      </c>
      <c r="C220" s="16"/>
      <c r="D220" s="5" t="s">
        <v>90</v>
      </c>
      <c r="E220" s="5"/>
      <c r="F220" s="5"/>
      <c r="G220" s="5"/>
      <c r="H220" s="5"/>
      <c r="I220" s="37"/>
      <c r="J220" s="37"/>
      <c r="K220" s="37"/>
      <c r="L220" s="319"/>
      <c r="M220" s="319"/>
      <c r="N220" s="319"/>
      <c r="O220" s="319"/>
      <c r="P220" s="39" t="s">
        <v>3043</v>
      </c>
      <c r="Q220" s="113" t="s">
        <v>3044</v>
      </c>
    </row>
    <row r="221" spans="1:17" s="499" customFormat="1" ht="29.4" customHeight="1" x14ac:dyDescent="0.3">
      <c r="A221" s="149" t="s">
        <v>3055</v>
      </c>
      <c r="B221" s="112" t="s">
        <v>3046</v>
      </c>
      <c r="C221" s="112"/>
      <c r="D221" s="3" t="s">
        <v>90</v>
      </c>
      <c r="E221" s="3"/>
      <c r="F221" s="3"/>
      <c r="G221" s="3"/>
      <c r="H221" s="3"/>
      <c r="I221" s="46"/>
      <c r="J221" s="46"/>
      <c r="K221" s="46"/>
      <c r="L221" s="386"/>
      <c r="M221" s="386"/>
      <c r="N221" s="386"/>
      <c r="O221" s="386"/>
      <c r="P221" s="76" t="s">
        <v>394</v>
      </c>
      <c r="Q221" s="130" t="s">
        <v>2396</v>
      </c>
    </row>
    <row r="222" spans="1:17" s="499" customFormat="1" ht="29.4" customHeight="1" x14ac:dyDescent="0.3">
      <c r="A222" s="198" t="s">
        <v>4031</v>
      </c>
      <c r="B222" s="198"/>
      <c r="C222" s="198"/>
      <c r="D222" s="198"/>
      <c r="E222" s="198"/>
      <c r="F222" s="198"/>
      <c r="G222" s="198"/>
      <c r="H222" s="198"/>
      <c r="I222" s="198"/>
      <c r="J222" s="198"/>
      <c r="K222" s="198"/>
      <c r="L222" s="198"/>
      <c r="M222" s="198"/>
      <c r="N222" s="198"/>
      <c r="O222" s="198"/>
      <c r="P222" s="198"/>
      <c r="Q222" s="198"/>
    </row>
    <row r="223" spans="1:17" s="499" customFormat="1" ht="29.4" customHeight="1" x14ac:dyDescent="0.3">
      <c r="A223" s="151" t="s">
        <v>3065</v>
      </c>
      <c r="B223" s="109" t="s">
        <v>3048</v>
      </c>
      <c r="C223" s="109" t="s">
        <v>1159</v>
      </c>
      <c r="D223" s="169" t="s">
        <v>90</v>
      </c>
      <c r="E223" s="169"/>
      <c r="F223" s="169"/>
      <c r="G223" s="169"/>
      <c r="H223" s="169"/>
      <c r="I223" s="358"/>
      <c r="J223" s="358"/>
      <c r="K223" s="358"/>
      <c r="L223" s="389"/>
      <c r="M223" s="389"/>
      <c r="N223" s="389"/>
      <c r="O223" s="389"/>
      <c r="P223" s="338" t="s">
        <v>3033</v>
      </c>
      <c r="Q223" s="116" t="s">
        <v>3049</v>
      </c>
    </row>
    <row r="224" spans="1:17" s="499" customFormat="1" ht="29.4" customHeight="1" x14ac:dyDescent="0.3">
      <c r="A224" s="138" t="s">
        <v>3067</v>
      </c>
      <c r="B224" s="31" t="s">
        <v>3051</v>
      </c>
      <c r="C224" s="31" t="s">
        <v>1159</v>
      </c>
      <c r="D224" s="4" t="s">
        <v>90</v>
      </c>
      <c r="E224" s="4"/>
      <c r="F224" s="4"/>
      <c r="G224" s="4"/>
      <c r="H224" s="4"/>
      <c r="I224" s="48"/>
      <c r="J224" s="48"/>
      <c r="K224" s="48"/>
      <c r="L224" s="382"/>
      <c r="M224" s="382"/>
      <c r="N224" s="382"/>
      <c r="O224" s="382"/>
      <c r="P224" s="347" t="s">
        <v>3052</v>
      </c>
      <c r="Q224" s="113" t="s">
        <v>3049</v>
      </c>
    </row>
    <row r="225" spans="1:17" s="499" customFormat="1" ht="29.4" customHeight="1" x14ac:dyDescent="0.3">
      <c r="A225" s="138" t="s">
        <v>3071</v>
      </c>
      <c r="B225" s="31" t="s">
        <v>3054</v>
      </c>
      <c r="C225" s="31"/>
      <c r="D225" s="4" t="s">
        <v>90</v>
      </c>
      <c r="E225" s="4"/>
      <c r="F225" s="4"/>
      <c r="G225" s="4"/>
      <c r="H225" s="4"/>
      <c r="I225" s="48"/>
      <c r="J225" s="48"/>
      <c r="K225" s="48"/>
      <c r="L225" s="382"/>
      <c r="M225" s="382"/>
      <c r="N225" s="382"/>
      <c r="O225" s="382"/>
      <c r="P225" s="39" t="s">
        <v>3033</v>
      </c>
      <c r="Q225" s="113" t="s">
        <v>3049</v>
      </c>
    </row>
    <row r="226" spans="1:17" s="499" customFormat="1" ht="29.4" customHeight="1" x14ac:dyDescent="0.3">
      <c r="A226" s="138" t="s">
        <v>3073</v>
      </c>
      <c r="B226" s="31" t="s">
        <v>3056</v>
      </c>
      <c r="C226" s="31"/>
      <c r="D226" s="4" t="s">
        <v>90</v>
      </c>
      <c r="E226" s="4"/>
      <c r="F226" s="4"/>
      <c r="G226" s="4"/>
      <c r="H226" s="4"/>
      <c r="I226" s="48"/>
      <c r="J226" s="48"/>
      <c r="K226" s="48"/>
      <c r="L226" s="382"/>
      <c r="M226" s="382"/>
      <c r="N226" s="382"/>
      <c r="O226" s="382"/>
      <c r="P226" s="347" t="s">
        <v>3057</v>
      </c>
      <c r="Q226" s="113" t="s">
        <v>3049</v>
      </c>
    </row>
    <row r="227" spans="1:17" s="499" customFormat="1" ht="29.4" customHeight="1" x14ac:dyDescent="0.3">
      <c r="A227" s="138" t="s">
        <v>4065</v>
      </c>
      <c r="B227" s="31" t="s">
        <v>3058</v>
      </c>
      <c r="C227" s="31"/>
      <c r="D227" s="4" t="s">
        <v>90</v>
      </c>
      <c r="E227" s="4"/>
      <c r="F227" s="4"/>
      <c r="G227" s="4"/>
      <c r="H227" s="4"/>
      <c r="I227" s="48"/>
      <c r="J227" s="48"/>
      <c r="K227" s="48"/>
      <c r="L227" s="382"/>
      <c r="M227" s="382"/>
      <c r="N227" s="382"/>
      <c r="O227" s="382"/>
      <c r="P227" s="39" t="s">
        <v>3059</v>
      </c>
      <c r="Q227" s="113" t="s">
        <v>3049</v>
      </c>
    </row>
    <row r="228" spans="1:17" s="499" customFormat="1" ht="29.4" customHeight="1" x14ac:dyDescent="0.3">
      <c r="A228" s="138" t="s">
        <v>4064</v>
      </c>
      <c r="B228" s="16" t="s">
        <v>3060</v>
      </c>
      <c r="C228" s="16"/>
      <c r="D228" s="4" t="s">
        <v>90</v>
      </c>
      <c r="E228" s="4"/>
      <c r="F228" s="4"/>
      <c r="G228" s="4"/>
      <c r="H228" s="4"/>
      <c r="I228" s="48"/>
      <c r="J228" s="48"/>
      <c r="K228" s="48"/>
      <c r="L228" s="382"/>
      <c r="M228" s="382"/>
      <c r="N228" s="382"/>
      <c r="O228" s="382"/>
      <c r="P228" s="39" t="s">
        <v>3061</v>
      </c>
      <c r="Q228" s="113" t="s">
        <v>3049</v>
      </c>
    </row>
    <row r="229" spans="1:17" s="499" customFormat="1" ht="29.4" customHeight="1" thickBot="1" x14ac:dyDescent="0.35">
      <c r="A229" s="139" t="s">
        <v>4070</v>
      </c>
      <c r="B229" s="140" t="s">
        <v>3062</v>
      </c>
      <c r="C229" s="140"/>
      <c r="D229" s="158" t="s">
        <v>90</v>
      </c>
      <c r="E229" s="158"/>
      <c r="F229" s="158"/>
      <c r="G229" s="158"/>
      <c r="H229" s="158"/>
      <c r="I229" s="359"/>
      <c r="J229" s="359"/>
      <c r="K229" s="359"/>
      <c r="L229" s="390"/>
      <c r="M229" s="390"/>
      <c r="N229" s="390"/>
      <c r="O229" s="390"/>
      <c r="P229" s="341" t="s">
        <v>3063</v>
      </c>
      <c r="Q229" s="128" t="s">
        <v>3049</v>
      </c>
    </row>
    <row r="230" spans="1:17" s="499" customFormat="1" ht="29.4" customHeight="1" x14ac:dyDescent="0.3">
      <c r="A230" s="238" t="s">
        <v>3064</v>
      </c>
      <c r="B230" s="239"/>
      <c r="C230" s="239"/>
      <c r="D230" s="239"/>
      <c r="E230" s="239"/>
      <c r="F230" s="239"/>
      <c r="G230" s="239"/>
      <c r="H230" s="239"/>
      <c r="I230" s="239"/>
      <c r="J230" s="239"/>
      <c r="K230" s="239"/>
      <c r="L230" s="239"/>
      <c r="M230" s="239"/>
      <c r="N230" s="239"/>
      <c r="O230" s="239"/>
      <c r="P230" s="239"/>
      <c r="Q230" s="240"/>
    </row>
    <row r="231" spans="1:17" s="499" customFormat="1" ht="29.4" customHeight="1" x14ac:dyDescent="0.3">
      <c r="A231" s="198" t="s">
        <v>4032</v>
      </c>
      <c r="B231" s="198"/>
      <c r="C231" s="198"/>
      <c r="D231" s="198"/>
      <c r="E231" s="198"/>
      <c r="F231" s="198"/>
      <c r="G231" s="198"/>
      <c r="H231" s="198"/>
      <c r="I231" s="198"/>
      <c r="J231" s="198"/>
      <c r="K231" s="198"/>
      <c r="L231" s="198"/>
      <c r="M231" s="198"/>
      <c r="N231" s="198"/>
      <c r="O231" s="198"/>
      <c r="P231" s="198"/>
      <c r="Q231" s="198"/>
    </row>
    <row r="232" spans="1:17" s="499" customFormat="1" ht="29.4" customHeight="1" x14ac:dyDescent="0.3">
      <c r="A232" s="151" t="s">
        <v>3076</v>
      </c>
      <c r="B232" s="129" t="s">
        <v>3066</v>
      </c>
      <c r="C232" s="129"/>
      <c r="D232" s="169" t="s">
        <v>90</v>
      </c>
      <c r="E232" s="169"/>
      <c r="F232" s="169"/>
      <c r="G232" s="169"/>
      <c r="H232" s="169"/>
      <c r="I232" s="358"/>
      <c r="J232" s="358"/>
      <c r="K232" s="358"/>
      <c r="L232" s="389"/>
      <c r="M232" s="389"/>
      <c r="N232" s="389"/>
      <c r="O232" s="389"/>
      <c r="P232" s="338" t="s">
        <v>394</v>
      </c>
      <c r="Q232" s="116" t="s">
        <v>2831</v>
      </c>
    </row>
    <row r="233" spans="1:17" s="499" customFormat="1" ht="29.4" customHeight="1" x14ac:dyDescent="0.3">
      <c r="A233" s="138" t="s">
        <v>3078</v>
      </c>
      <c r="B233" s="31" t="s">
        <v>3068</v>
      </c>
      <c r="C233" s="31"/>
      <c r="D233" s="4" t="s">
        <v>90</v>
      </c>
      <c r="E233" s="4"/>
      <c r="F233" s="4"/>
      <c r="G233" s="4"/>
      <c r="H233" s="4"/>
      <c r="I233" s="48"/>
      <c r="J233" s="48"/>
      <c r="K233" s="48"/>
      <c r="L233" s="382"/>
      <c r="M233" s="382"/>
      <c r="N233" s="382"/>
      <c r="O233" s="382"/>
      <c r="P233" s="39" t="s">
        <v>3069</v>
      </c>
      <c r="Q233" s="113" t="s">
        <v>3070</v>
      </c>
    </row>
    <row r="234" spans="1:17" s="499" customFormat="1" ht="29.4" customHeight="1" x14ac:dyDescent="0.3">
      <c r="A234" s="138" t="s">
        <v>3080</v>
      </c>
      <c r="B234" s="31" t="s">
        <v>3072</v>
      </c>
      <c r="C234" s="31"/>
      <c r="D234" s="4" t="s">
        <v>90</v>
      </c>
      <c r="E234" s="4"/>
      <c r="F234" s="4"/>
      <c r="G234" s="4"/>
      <c r="H234" s="4"/>
      <c r="I234" s="48"/>
      <c r="J234" s="48"/>
      <c r="K234" s="48"/>
      <c r="L234" s="382"/>
      <c r="M234" s="382"/>
      <c r="N234" s="382"/>
      <c r="O234" s="382"/>
      <c r="P234" s="39" t="s">
        <v>3033</v>
      </c>
      <c r="Q234" s="113" t="s">
        <v>2831</v>
      </c>
    </row>
    <row r="235" spans="1:17" s="499" customFormat="1" ht="29.4" customHeight="1" x14ac:dyDescent="0.3">
      <c r="A235" s="149" t="s">
        <v>4071</v>
      </c>
      <c r="B235" s="123" t="s">
        <v>3074</v>
      </c>
      <c r="C235" s="123"/>
      <c r="D235" s="150" t="s">
        <v>90</v>
      </c>
      <c r="E235" s="150"/>
      <c r="F235" s="150"/>
      <c r="G235" s="150"/>
      <c r="H235" s="150"/>
      <c r="I235" s="351"/>
      <c r="J235" s="351"/>
      <c r="K235" s="351"/>
      <c r="L235" s="383"/>
      <c r="M235" s="383"/>
      <c r="N235" s="383"/>
      <c r="O235" s="383"/>
      <c r="P235" s="76" t="s">
        <v>3075</v>
      </c>
      <c r="Q235" s="115" t="s">
        <v>2831</v>
      </c>
    </row>
    <row r="236" spans="1:17" s="499" customFormat="1" ht="29.4" customHeight="1" x14ac:dyDescent="0.3">
      <c r="A236" s="198" t="s">
        <v>4033</v>
      </c>
      <c r="B236" s="198"/>
      <c r="C236" s="198"/>
      <c r="D236" s="198"/>
      <c r="E236" s="198"/>
      <c r="F236" s="198"/>
      <c r="G236" s="198"/>
      <c r="H236" s="198"/>
      <c r="I236" s="198"/>
      <c r="J236" s="198"/>
      <c r="K236" s="198"/>
      <c r="L236" s="198"/>
      <c r="M236" s="198"/>
      <c r="N236" s="198"/>
      <c r="O236" s="198"/>
      <c r="P236" s="198"/>
      <c r="Q236" s="198"/>
    </row>
    <row r="237" spans="1:17" s="499" customFormat="1" ht="29.4" customHeight="1" x14ac:dyDescent="0.3">
      <c r="A237" s="151" t="s">
        <v>3082</v>
      </c>
      <c r="B237" s="109" t="s">
        <v>3077</v>
      </c>
      <c r="C237" s="109"/>
      <c r="D237" s="111" t="s">
        <v>90</v>
      </c>
      <c r="E237" s="114"/>
      <c r="F237" s="114"/>
      <c r="G237" s="114"/>
      <c r="H237" s="114"/>
      <c r="I237" s="360"/>
      <c r="J237" s="360"/>
      <c r="K237" s="360"/>
      <c r="L237" s="391"/>
      <c r="M237" s="391"/>
      <c r="N237" s="391"/>
      <c r="O237" s="391"/>
      <c r="P237" s="361" t="s">
        <v>394</v>
      </c>
      <c r="Q237" s="116" t="s">
        <v>2396</v>
      </c>
    </row>
    <row r="238" spans="1:17" s="499" customFormat="1" ht="29.4" customHeight="1" x14ac:dyDescent="0.3">
      <c r="A238" s="138" t="s">
        <v>3086</v>
      </c>
      <c r="B238" s="31" t="s">
        <v>3079</v>
      </c>
      <c r="C238" s="31"/>
      <c r="D238" s="4" t="s">
        <v>90</v>
      </c>
      <c r="E238" s="4"/>
      <c r="F238" s="4"/>
      <c r="G238" s="4"/>
      <c r="H238" s="4"/>
      <c r="I238" s="48"/>
      <c r="J238" s="48"/>
      <c r="K238" s="48"/>
      <c r="L238" s="382"/>
      <c r="M238" s="382"/>
      <c r="N238" s="382"/>
      <c r="O238" s="382"/>
      <c r="P238" s="39" t="s">
        <v>394</v>
      </c>
      <c r="Q238" s="113" t="s">
        <v>2396</v>
      </c>
    </row>
    <row r="239" spans="1:17" s="499" customFormat="1" ht="29.4" customHeight="1" x14ac:dyDescent="0.3">
      <c r="A239" s="149" t="s">
        <v>3089</v>
      </c>
      <c r="B239" s="123" t="s">
        <v>3081</v>
      </c>
      <c r="C239" s="123"/>
      <c r="D239" s="150" t="s">
        <v>90</v>
      </c>
      <c r="E239" s="163"/>
      <c r="F239" s="163"/>
      <c r="G239" s="163"/>
      <c r="H239" s="163"/>
      <c r="I239" s="362"/>
      <c r="J239" s="362"/>
      <c r="K239" s="362"/>
      <c r="L239" s="392"/>
      <c r="M239" s="392"/>
      <c r="N239" s="392"/>
      <c r="O239" s="392"/>
      <c r="P239" s="361" t="s">
        <v>394</v>
      </c>
      <c r="Q239" s="115" t="s">
        <v>2396</v>
      </c>
    </row>
    <row r="240" spans="1:17" s="499" customFormat="1" ht="29.4" customHeight="1" x14ac:dyDescent="0.3">
      <c r="A240" s="198" t="s">
        <v>4034</v>
      </c>
      <c r="B240" s="198"/>
      <c r="C240" s="198"/>
      <c r="D240" s="198"/>
      <c r="E240" s="198"/>
      <c r="F240" s="198"/>
      <c r="G240" s="198"/>
      <c r="H240" s="198"/>
      <c r="I240" s="198"/>
      <c r="J240" s="198"/>
      <c r="K240" s="198"/>
      <c r="L240" s="198"/>
      <c r="M240" s="198"/>
      <c r="N240" s="198"/>
      <c r="O240" s="198"/>
      <c r="P240" s="198"/>
      <c r="Q240" s="198"/>
    </row>
    <row r="241" spans="1:17" s="499" customFormat="1" ht="29.4" customHeight="1" x14ac:dyDescent="0.3">
      <c r="A241" s="129" t="s">
        <v>3094</v>
      </c>
      <c r="B241" s="109" t="s">
        <v>3083</v>
      </c>
      <c r="C241" s="109"/>
      <c r="D241" s="111" t="s">
        <v>90</v>
      </c>
      <c r="E241" s="111"/>
      <c r="F241" s="111"/>
      <c r="G241" s="111"/>
      <c r="H241" s="111"/>
      <c r="I241" s="342"/>
      <c r="J241" s="342"/>
      <c r="K241" s="342"/>
      <c r="L241" s="381"/>
      <c r="M241" s="381"/>
      <c r="N241" s="381"/>
      <c r="O241" s="381"/>
      <c r="P241" s="338" t="s">
        <v>3084</v>
      </c>
      <c r="Q241" s="116" t="s">
        <v>3085</v>
      </c>
    </row>
    <row r="242" spans="1:17" s="499" customFormat="1" ht="29.4" customHeight="1" x14ac:dyDescent="0.3">
      <c r="A242" s="31" t="s">
        <v>3096</v>
      </c>
      <c r="B242" s="31" t="s">
        <v>3087</v>
      </c>
      <c r="C242" s="31"/>
      <c r="D242" s="4" t="s">
        <v>90</v>
      </c>
      <c r="E242" s="4"/>
      <c r="F242" s="4"/>
      <c r="G242" s="4"/>
      <c r="H242" s="4"/>
      <c r="I242" s="48"/>
      <c r="J242" s="48"/>
      <c r="K242" s="48"/>
      <c r="L242" s="382"/>
      <c r="M242" s="382"/>
      <c r="N242" s="382"/>
      <c r="O242" s="382"/>
      <c r="P242" s="39" t="s">
        <v>3088</v>
      </c>
      <c r="Q242" s="113" t="s">
        <v>3085</v>
      </c>
    </row>
    <row r="243" spans="1:17" s="499" customFormat="1" ht="29.4" customHeight="1" x14ac:dyDescent="0.3">
      <c r="A243" s="123" t="s">
        <v>3099</v>
      </c>
      <c r="B243" s="123" t="s">
        <v>3090</v>
      </c>
      <c r="C243" s="123"/>
      <c r="D243" s="150" t="s">
        <v>90</v>
      </c>
      <c r="E243" s="150"/>
      <c r="F243" s="150"/>
      <c r="G243" s="150"/>
      <c r="H243" s="150"/>
      <c r="I243" s="351"/>
      <c r="J243" s="351"/>
      <c r="K243" s="351"/>
      <c r="L243" s="383"/>
      <c r="M243" s="383"/>
      <c r="N243" s="383"/>
      <c r="O243" s="383"/>
      <c r="P243" s="76" t="s">
        <v>3091</v>
      </c>
      <c r="Q243" s="115" t="s">
        <v>3085</v>
      </c>
    </row>
    <row r="244" spans="1:17" s="499" customFormat="1" ht="29.4" customHeight="1" x14ac:dyDescent="0.3">
      <c r="A244" s="198" t="s">
        <v>4035</v>
      </c>
      <c r="B244" s="198"/>
      <c r="C244" s="198"/>
      <c r="D244" s="198"/>
      <c r="E244" s="198"/>
      <c r="F244" s="198"/>
      <c r="G244" s="198"/>
      <c r="H244" s="198"/>
      <c r="I244" s="198"/>
      <c r="J244" s="198"/>
      <c r="K244" s="198"/>
      <c r="L244" s="198"/>
      <c r="M244" s="198"/>
      <c r="N244" s="198"/>
      <c r="O244" s="198"/>
      <c r="P244" s="198"/>
      <c r="Q244" s="198"/>
    </row>
    <row r="245" spans="1:17" s="499" customFormat="1" ht="29.4" customHeight="1" x14ac:dyDescent="0.3">
      <c r="A245" s="250" t="s">
        <v>4011</v>
      </c>
      <c r="B245" s="250"/>
      <c r="C245" s="250"/>
      <c r="D245" s="250"/>
      <c r="E245" s="250"/>
      <c r="F245" s="250"/>
      <c r="G245" s="250"/>
      <c r="H245" s="250"/>
      <c r="I245" s="250"/>
      <c r="J245" s="250"/>
      <c r="K245" s="250"/>
      <c r="L245" s="250"/>
      <c r="M245" s="250"/>
      <c r="N245" s="250"/>
      <c r="O245" s="250"/>
      <c r="P245" s="250"/>
      <c r="Q245" s="250"/>
    </row>
    <row r="246" spans="1:17" s="500" customFormat="1" ht="29.4" customHeight="1" thickBot="1" x14ac:dyDescent="0.35">
      <c r="A246" s="232" t="s">
        <v>3092</v>
      </c>
      <c r="B246" s="233"/>
      <c r="C246" s="233"/>
      <c r="D246" s="233"/>
      <c r="E246" s="233"/>
      <c r="F246" s="233"/>
      <c r="G246" s="233"/>
      <c r="H246" s="233"/>
      <c r="I246" s="233"/>
      <c r="J246" s="233"/>
      <c r="K246" s="233"/>
      <c r="L246" s="233"/>
      <c r="M246" s="233"/>
      <c r="N246" s="233"/>
      <c r="O246" s="233"/>
      <c r="P246" s="233"/>
      <c r="Q246" s="234"/>
    </row>
    <row r="247" spans="1:17" s="499" customFormat="1" ht="29.4" customHeight="1" x14ac:dyDescent="0.3">
      <c r="A247" s="235" t="s">
        <v>3093</v>
      </c>
      <c r="B247" s="236"/>
      <c r="C247" s="236"/>
      <c r="D247" s="236"/>
      <c r="E247" s="236"/>
      <c r="F247" s="236"/>
      <c r="G247" s="236"/>
      <c r="H247" s="236"/>
      <c r="I247" s="236"/>
      <c r="J247" s="236"/>
      <c r="K247" s="236"/>
      <c r="L247" s="236"/>
      <c r="M247" s="236"/>
      <c r="N247" s="236"/>
      <c r="O247" s="236"/>
      <c r="P247" s="236"/>
      <c r="Q247" s="237"/>
    </row>
    <row r="248" spans="1:17" s="499" customFormat="1" ht="29.4" customHeight="1" x14ac:dyDescent="0.3">
      <c r="A248" s="198" t="s">
        <v>4036</v>
      </c>
      <c r="B248" s="198"/>
      <c r="C248" s="198"/>
      <c r="D248" s="198"/>
      <c r="E248" s="198"/>
      <c r="F248" s="198"/>
      <c r="G248" s="198"/>
      <c r="H248" s="198"/>
      <c r="I248" s="198"/>
      <c r="J248" s="198"/>
      <c r="K248" s="198"/>
      <c r="L248" s="198"/>
      <c r="M248" s="198"/>
      <c r="N248" s="198"/>
      <c r="O248" s="198"/>
      <c r="P248" s="198"/>
      <c r="Q248" s="198"/>
    </row>
    <row r="249" spans="1:17" s="499" customFormat="1" ht="29.4" customHeight="1" x14ac:dyDescent="0.3">
      <c r="A249" s="129" t="s">
        <v>3114</v>
      </c>
      <c r="B249" s="109" t="s">
        <v>3095</v>
      </c>
      <c r="C249" s="109"/>
      <c r="D249" s="111" t="s">
        <v>90</v>
      </c>
      <c r="E249" s="111"/>
      <c r="F249" s="111"/>
      <c r="G249" s="111"/>
      <c r="H249" s="111"/>
      <c r="I249" s="342"/>
      <c r="J249" s="342"/>
      <c r="K249" s="342"/>
      <c r="L249" s="381"/>
      <c r="M249" s="381"/>
      <c r="N249" s="381"/>
      <c r="O249" s="381"/>
      <c r="P249" s="338" t="s">
        <v>340</v>
      </c>
      <c r="Q249" s="116" t="s">
        <v>3049</v>
      </c>
    </row>
    <row r="250" spans="1:17" s="499" customFormat="1" ht="29.4" customHeight="1" x14ac:dyDescent="0.3">
      <c r="A250" s="31" t="s">
        <v>3117</v>
      </c>
      <c r="B250" s="16" t="s">
        <v>3097</v>
      </c>
      <c r="C250" s="16"/>
      <c r="D250" s="5" t="s">
        <v>90</v>
      </c>
      <c r="E250" s="5"/>
      <c r="F250" s="5"/>
      <c r="G250" s="5"/>
      <c r="H250" s="5"/>
      <c r="I250" s="37"/>
      <c r="J250" s="37"/>
      <c r="K250" s="37"/>
      <c r="L250" s="319"/>
      <c r="M250" s="319"/>
      <c r="N250" s="319"/>
      <c r="O250" s="319"/>
      <c r="P250" s="39" t="s">
        <v>3098</v>
      </c>
      <c r="Q250" s="113" t="s">
        <v>3049</v>
      </c>
    </row>
    <row r="251" spans="1:17" s="499" customFormat="1" ht="29.4" customHeight="1" x14ac:dyDescent="0.3">
      <c r="A251" s="31" t="s">
        <v>3120</v>
      </c>
      <c r="B251" s="16" t="s">
        <v>3100</v>
      </c>
      <c r="C251" s="16" t="s">
        <v>3101</v>
      </c>
      <c r="D251" s="5" t="s">
        <v>90</v>
      </c>
      <c r="E251" s="5"/>
      <c r="F251" s="5"/>
      <c r="G251" s="5"/>
      <c r="H251" s="5"/>
      <c r="I251" s="37"/>
      <c r="J251" s="37"/>
      <c r="K251" s="37"/>
      <c r="L251" s="319"/>
      <c r="M251" s="319"/>
      <c r="N251" s="319"/>
      <c r="O251" s="319"/>
      <c r="P251" s="39" t="s">
        <v>340</v>
      </c>
      <c r="Q251" s="113" t="s">
        <v>3049</v>
      </c>
    </row>
    <row r="252" spans="1:17" s="499" customFormat="1" ht="29.4" customHeight="1" x14ac:dyDescent="0.3">
      <c r="A252" s="31" t="s">
        <v>3123</v>
      </c>
      <c r="B252" s="16" t="s">
        <v>3102</v>
      </c>
      <c r="C252" s="16" t="s">
        <v>3101</v>
      </c>
      <c r="D252" s="5" t="s">
        <v>90</v>
      </c>
      <c r="E252" s="5"/>
      <c r="F252" s="5"/>
      <c r="G252" s="5"/>
      <c r="H252" s="5"/>
      <c r="I252" s="37"/>
      <c r="J252" s="37"/>
      <c r="K252" s="37"/>
      <c r="L252" s="319"/>
      <c r="M252" s="319"/>
      <c r="N252" s="319"/>
      <c r="O252" s="319"/>
      <c r="P252" s="39" t="s">
        <v>3103</v>
      </c>
      <c r="Q252" s="113" t="s">
        <v>2831</v>
      </c>
    </row>
    <row r="253" spans="1:17" s="499" customFormat="1" ht="29.4" customHeight="1" x14ac:dyDescent="0.3">
      <c r="A253" s="31" t="s">
        <v>3126</v>
      </c>
      <c r="B253" s="16" t="s">
        <v>3104</v>
      </c>
      <c r="C253" s="16"/>
      <c r="D253" s="5" t="s">
        <v>90</v>
      </c>
      <c r="E253" s="5"/>
      <c r="F253" s="5"/>
      <c r="G253" s="5"/>
      <c r="H253" s="5"/>
      <c r="I253" s="37"/>
      <c r="J253" s="37"/>
      <c r="K253" s="37"/>
      <c r="L253" s="319"/>
      <c r="M253" s="319"/>
      <c r="N253" s="319"/>
      <c r="O253" s="319"/>
      <c r="P253" s="39" t="s">
        <v>340</v>
      </c>
      <c r="Q253" s="113" t="s">
        <v>3105</v>
      </c>
    </row>
    <row r="254" spans="1:17" s="499" customFormat="1" ht="29.4" customHeight="1" x14ac:dyDescent="0.3">
      <c r="A254" s="123" t="s">
        <v>3129</v>
      </c>
      <c r="B254" s="112" t="s">
        <v>3106</v>
      </c>
      <c r="C254" s="112"/>
      <c r="D254" s="159" t="s">
        <v>3107</v>
      </c>
      <c r="E254" s="159"/>
      <c r="F254" s="159"/>
      <c r="G254" s="159"/>
      <c r="H254" s="159"/>
      <c r="I254" s="339"/>
      <c r="J254" s="339"/>
      <c r="K254" s="339"/>
      <c r="L254" s="393"/>
      <c r="M254" s="393"/>
      <c r="N254" s="393"/>
      <c r="O254" s="393"/>
      <c r="P254" s="76" t="s">
        <v>340</v>
      </c>
      <c r="Q254" s="115" t="s">
        <v>3108</v>
      </c>
    </row>
    <row r="255" spans="1:17" s="499" customFormat="1" ht="29.4" customHeight="1" x14ac:dyDescent="0.3">
      <c r="A255" s="198" t="s">
        <v>4037</v>
      </c>
      <c r="B255" s="198"/>
      <c r="C255" s="198"/>
      <c r="D255" s="198"/>
      <c r="E255" s="198"/>
      <c r="F255" s="198"/>
      <c r="G255" s="198"/>
      <c r="H255" s="198"/>
      <c r="I255" s="198"/>
      <c r="J255" s="198"/>
      <c r="K255" s="198"/>
      <c r="L255" s="198"/>
      <c r="M255" s="198"/>
      <c r="N255" s="198"/>
      <c r="O255" s="198"/>
      <c r="P255" s="198"/>
      <c r="Q255" s="198"/>
    </row>
    <row r="256" spans="1:17" s="499" customFormat="1" ht="29.4" customHeight="1" x14ac:dyDescent="0.3">
      <c r="A256" s="257" t="s">
        <v>4011</v>
      </c>
      <c r="B256" s="257"/>
      <c r="C256" s="257"/>
      <c r="D256" s="257"/>
      <c r="E256" s="257"/>
      <c r="F256" s="257"/>
      <c r="G256" s="257"/>
      <c r="H256" s="257"/>
      <c r="I256" s="257"/>
      <c r="J256" s="257"/>
      <c r="K256" s="257"/>
      <c r="L256" s="257"/>
      <c r="M256" s="257"/>
      <c r="N256" s="257"/>
      <c r="O256" s="257"/>
      <c r="P256" s="257"/>
      <c r="Q256" s="257"/>
    </row>
    <row r="257" spans="1:17" s="499" customFormat="1" ht="29.4" customHeight="1" x14ac:dyDescent="0.3">
      <c r="A257" s="198" t="s">
        <v>4038</v>
      </c>
      <c r="B257" s="198"/>
      <c r="C257" s="198"/>
      <c r="D257" s="198"/>
      <c r="E257" s="198"/>
      <c r="F257" s="198"/>
      <c r="G257" s="198"/>
      <c r="H257" s="198"/>
      <c r="I257" s="198"/>
      <c r="J257" s="198"/>
      <c r="K257" s="198"/>
      <c r="L257" s="198"/>
      <c r="M257" s="198"/>
      <c r="N257" s="198"/>
      <c r="O257" s="198"/>
      <c r="P257" s="198"/>
      <c r="Q257" s="198"/>
    </row>
    <row r="258" spans="1:17" s="499" customFormat="1" ht="29.4" customHeight="1" x14ac:dyDescent="0.3">
      <c r="A258" s="257" t="s">
        <v>4011</v>
      </c>
      <c r="B258" s="257"/>
      <c r="C258" s="257"/>
      <c r="D258" s="257"/>
      <c r="E258" s="257"/>
      <c r="F258" s="257"/>
      <c r="G258" s="257"/>
      <c r="H258" s="257"/>
      <c r="I258" s="257"/>
      <c r="J258" s="257"/>
      <c r="K258" s="257"/>
      <c r="L258" s="257"/>
      <c r="M258" s="257"/>
      <c r="N258" s="257"/>
      <c r="O258" s="257"/>
      <c r="P258" s="257"/>
      <c r="Q258" s="257"/>
    </row>
    <row r="259" spans="1:17" s="499" customFormat="1" ht="29.4" customHeight="1" x14ac:dyDescent="0.3">
      <c r="A259" s="198" t="s">
        <v>4039</v>
      </c>
      <c r="B259" s="198"/>
      <c r="C259" s="198"/>
      <c r="D259" s="198"/>
      <c r="E259" s="198"/>
      <c r="F259" s="198"/>
      <c r="G259" s="198"/>
      <c r="H259" s="198"/>
      <c r="I259" s="198"/>
      <c r="J259" s="198"/>
      <c r="K259" s="198"/>
      <c r="L259" s="198"/>
      <c r="M259" s="198"/>
      <c r="N259" s="198"/>
      <c r="O259" s="198"/>
      <c r="P259" s="198"/>
      <c r="Q259" s="198"/>
    </row>
    <row r="260" spans="1:17" s="499" customFormat="1" ht="29.4" customHeight="1" x14ac:dyDescent="0.3">
      <c r="A260" s="151" t="s">
        <v>4072</v>
      </c>
      <c r="B260" s="109" t="s">
        <v>3109</v>
      </c>
      <c r="C260" s="109"/>
      <c r="D260" s="111" t="s">
        <v>90</v>
      </c>
      <c r="E260" s="111"/>
      <c r="F260" s="111"/>
      <c r="G260" s="111"/>
      <c r="H260" s="111"/>
      <c r="I260" s="342"/>
      <c r="J260" s="342"/>
      <c r="K260" s="342"/>
      <c r="L260" s="381"/>
      <c r="M260" s="381"/>
      <c r="N260" s="381"/>
      <c r="O260" s="381"/>
      <c r="P260" s="338" t="s">
        <v>394</v>
      </c>
      <c r="Q260" s="116" t="s">
        <v>3110</v>
      </c>
    </row>
    <row r="261" spans="1:17" s="499" customFormat="1" ht="29.4" customHeight="1" x14ac:dyDescent="0.3">
      <c r="A261" s="138" t="s">
        <v>4073</v>
      </c>
      <c r="B261" s="31" t="s">
        <v>3111</v>
      </c>
      <c r="C261" s="31"/>
      <c r="D261" s="4" t="s">
        <v>90</v>
      </c>
      <c r="E261" s="4"/>
      <c r="F261" s="4"/>
      <c r="G261" s="4"/>
      <c r="H261" s="4"/>
      <c r="I261" s="48"/>
      <c r="J261" s="48"/>
      <c r="K261" s="48"/>
      <c r="L261" s="382"/>
      <c r="M261" s="382"/>
      <c r="N261" s="382"/>
      <c r="O261" s="382"/>
      <c r="P261" s="39" t="s">
        <v>394</v>
      </c>
      <c r="Q261" s="113" t="s">
        <v>2396</v>
      </c>
    </row>
    <row r="262" spans="1:17" s="499" customFormat="1" ht="29.4" customHeight="1" x14ac:dyDescent="0.3">
      <c r="A262" s="149" t="s">
        <v>4074</v>
      </c>
      <c r="B262" s="123" t="s">
        <v>3112</v>
      </c>
      <c r="C262" s="123"/>
      <c r="D262" s="150" t="s">
        <v>90</v>
      </c>
      <c r="E262" s="150"/>
      <c r="F262" s="150"/>
      <c r="G262" s="150"/>
      <c r="H262" s="150"/>
      <c r="I262" s="351"/>
      <c r="J262" s="351"/>
      <c r="K262" s="351"/>
      <c r="L262" s="383"/>
      <c r="M262" s="383"/>
      <c r="N262" s="383"/>
      <c r="O262" s="383"/>
      <c r="P262" s="76" t="s">
        <v>394</v>
      </c>
      <c r="Q262" s="115" t="s">
        <v>3113</v>
      </c>
    </row>
    <row r="263" spans="1:17" s="499" customFormat="1" ht="29.4" customHeight="1" x14ac:dyDescent="0.3">
      <c r="A263" s="198" t="s">
        <v>4040</v>
      </c>
      <c r="B263" s="198"/>
      <c r="C263" s="198"/>
      <c r="D263" s="198"/>
      <c r="E263" s="198"/>
      <c r="F263" s="198"/>
      <c r="G263" s="198"/>
      <c r="H263" s="198"/>
      <c r="I263" s="198"/>
      <c r="J263" s="198"/>
      <c r="K263" s="198"/>
      <c r="L263" s="198"/>
      <c r="M263" s="198"/>
      <c r="N263" s="198"/>
      <c r="O263" s="198"/>
      <c r="P263" s="198"/>
      <c r="Q263" s="198"/>
    </row>
    <row r="264" spans="1:17" s="499" customFormat="1" ht="29.4" customHeight="1" x14ac:dyDescent="0.3">
      <c r="A264" s="129" t="s">
        <v>4075</v>
      </c>
      <c r="B264" s="109" t="s">
        <v>3115</v>
      </c>
      <c r="C264" s="109"/>
      <c r="D264" s="146" t="s">
        <v>90</v>
      </c>
      <c r="E264" s="146"/>
      <c r="F264" s="146"/>
      <c r="G264" s="146"/>
      <c r="H264" s="111"/>
      <c r="I264" s="342"/>
      <c r="J264" s="342"/>
      <c r="K264" s="342"/>
      <c r="L264" s="381"/>
      <c r="M264" s="381"/>
      <c r="N264" s="381"/>
      <c r="O264" s="381"/>
      <c r="P264" s="338" t="s">
        <v>3116</v>
      </c>
      <c r="Q264" s="116" t="s">
        <v>2426</v>
      </c>
    </row>
    <row r="265" spans="1:17" s="499" customFormat="1" ht="29.4" customHeight="1" x14ac:dyDescent="0.3">
      <c r="A265" s="31" t="s">
        <v>4076</v>
      </c>
      <c r="B265" s="16" t="s">
        <v>3118</v>
      </c>
      <c r="C265" s="16"/>
      <c r="D265" s="5">
        <v>15</v>
      </c>
      <c r="E265" s="5"/>
      <c r="F265" s="5"/>
      <c r="G265" s="5"/>
      <c r="H265" s="5"/>
      <c r="I265" s="37"/>
      <c r="J265" s="37"/>
      <c r="K265" s="37"/>
      <c r="L265" s="319"/>
      <c r="M265" s="319"/>
      <c r="N265" s="319"/>
      <c r="O265" s="319"/>
      <c r="P265" s="39" t="s">
        <v>3119</v>
      </c>
      <c r="Q265" s="113" t="s">
        <v>2426</v>
      </c>
    </row>
    <row r="266" spans="1:17" s="499" customFormat="1" ht="29.4" customHeight="1" x14ac:dyDescent="0.3">
      <c r="A266" s="31" t="s">
        <v>4077</v>
      </c>
      <c r="B266" s="16" t="s">
        <v>3121</v>
      </c>
      <c r="C266" s="16"/>
      <c r="D266" s="5" t="s">
        <v>90</v>
      </c>
      <c r="E266" s="5"/>
      <c r="F266" s="5"/>
      <c r="G266" s="5"/>
      <c r="H266" s="5"/>
      <c r="I266" s="37"/>
      <c r="J266" s="37"/>
      <c r="K266" s="37"/>
      <c r="L266" s="319"/>
      <c r="M266" s="319"/>
      <c r="N266" s="319"/>
      <c r="O266" s="319"/>
      <c r="P266" s="39" t="s">
        <v>3122</v>
      </c>
      <c r="Q266" s="113" t="s">
        <v>2426</v>
      </c>
    </row>
    <row r="267" spans="1:17" s="499" customFormat="1" ht="29.4" customHeight="1" x14ac:dyDescent="0.3">
      <c r="A267" s="31" t="s">
        <v>4078</v>
      </c>
      <c r="B267" s="18" t="s">
        <v>3124</v>
      </c>
      <c r="C267" s="18"/>
      <c r="D267" s="5" t="s">
        <v>90</v>
      </c>
      <c r="E267" s="5"/>
      <c r="F267" s="5"/>
      <c r="G267" s="5"/>
      <c r="H267" s="5"/>
      <c r="I267" s="37"/>
      <c r="J267" s="37"/>
      <c r="K267" s="37"/>
      <c r="L267" s="319"/>
      <c r="M267" s="319"/>
      <c r="N267" s="319"/>
      <c r="O267" s="319"/>
      <c r="P267" s="39" t="s">
        <v>3125</v>
      </c>
      <c r="Q267" s="113" t="s">
        <v>2426</v>
      </c>
    </row>
    <row r="268" spans="1:17" s="499" customFormat="1" ht="29.4" customHeight="1" x14ac:dyDescent="0.3">
      <c r="A268" s="31" t="s">
        <v>4079</v>
      </c>
      <c r="B268" s="16" t="s">
        <v>3127</v>
      </c>
      <c r="C268" s="16"/>
      <c r="D268" s="5" t="s">
        <v>90</v>
      </c>
      <c r="E268" s="5"/>
      <c r="F268" s="5"/>
      <c r="G268" s="5"/>
      <c r="H268" s="5"/>
      <c r="I268" s="37"/>
      <c r="J268" s="37"/>
      <c r="K268" s="37"/>
      <c r="L268" s="319"/>
      <c r="M268" s="319"/>
      <c r="N268" s="319"/>
      <c r="O268" s="319"/>
      <c r="P268" s="39" t="s">
        <v>3128</v>
      </c>
      <c r="Q268" s="113" t="s">
        <v>2426</v>
      </c>
    </row>
    <row r="269" spans="1:17" s="499" customFormat="1" ht="29.4" customHeight="1" x14ac:dyDescent="0.3">
      <c r="A269" s="31" t="s">
        <v>4080</v>
      </c>
      <c r="B269" s="16" t="s">
        <v>3130</v>
      </c>
      <c r="C269" s="16"/>
      <c r="D269" s="5" t="s">
        <v>90</v>
      </c>
      <c r="E269" s="5"/>
      <c r="F269" s="5"/>
      <c r="G269" s="5"/>
      <c r="H269" s="5"/>
      <c r="I269" s="37"/>
      <c r="J269" s="37"/>
      <c r="K269" s="37"/>
      <c r="L269" s="319"/>
      <c r="M269" s="319"/>
      <c r="N269" s="319"/>
      <c r="O269" s="319"/>
      <c r="P269" s="39" t="s">
        <v>3128</v>
      </c>
      <c r="Q269" s="113" t="s">
        <v>2426</v>
      </c>
    </row>
    <row r="270" spans="1:17" s="499" customFormat="1" ht="29.4" customHeight="1" x14ac:dyDescent="0.3">
      <c r="A270" s="31" t="s">
        <v>4081</v>
      </c>
      <c r="B270" s="16" t="s">
        <v>3131</v>
      </c>
      <c r="C270" s="16"/>
      <c r="D270" s="5" t="s">
        <v>90</v>
      </c>
      <c r="E270" s="5"/>
      <c r="F270" s="5"/>
      <c r="G270" s="5"/>
      <c r="H270" s="5"/>
      <c r="I270" s="37"/>
      <c r="J270" s="37"/>
      <c r="K270" s="37"/>
      <c r="L270" s="319"/>
      <c r="M270" s="319"/>
      <c r="N270" s="319"/>
      <c r="O270" s="319"/>
      <c r="P270" s="39" t="s">
        <v>3132</v>
      </c>
      <c r="Q270" s="113" t="s">
        <v>2426</v>
      </c>
    </row>
    <row r="271" spans="1:17" s="499" customFormat="1" ht="29.4" customHeight="1" x14ac:dyDescent="0.3">
      <c r="A271" s="31" t="s">
        <v>4082</v>
      </c>
      <c r="B271" s="112" t="s">
        <v>3133</v>
      </c>
      <c r="C271" s="112"/>
      <c r="D271" s="3" t="s">
        <v>90</v>
      </c>
      <c r="E271" s="3"/>
      <c r="F271" s="3"/>
      <c r="G271" s="3"/>
      <c r="H271" s="3"/>
      <c r="I271" s="46"/>
      <c r="J271" s="46"/>
      <c r="K271" s="46"/>
      <c r="L271" s="386"/>
      <c r="M271" s="386"/>
      <c r="N271" s="386"/>
      <c r="O271" s="386"/>
      <c r="P271" s="76" t="s">
        <v>3134</v>
      </c>
      <c r="Q271" s="115" t="s">
        <v>3135</v>
      </c>
    </row>
    <row r="272" spans="1:17" s="505" customFormat="1" x14ac:dyDescent="0.3">
      <c r="A272" s="394"/>
      <c r="B272" s="395"/>
      <c r="C272" s="395"/>
      <c r="D272" s="396"/>
      <c r="E272" s="396"/>
      <c r="F272" s="396"/>
      <c r="G272" s="396"/>
      <c r="H272" s="396"/>
      <c r="I272" s="397"/>
      <c r="J272" s="397"/>
      <c r="K272" s="397"/>
      <c r="L272" s="398"/>
      <c r="M272" s="398"/>
      <c r="N272" s="398"/>
      <c r="O272" s="398"/>
      <c r="P272" s="398"/>
      <c r="Q272" s="399"/>
    </row>
    <row r="273" spans="1:17" s="505" customFormat="1" ht="28.8" customHeight="1" x14ac:dyDescent="0.3">
      <c r="A273" s="401"/>
      <c r="B273" s="400"/>
      <c r="C273" s="400"/>
      <c r="D273" s="402"/>
      <c r="E273" s="402"/>
      <c r="F273" s="402"/>
      <c r="G273" s="402"/>
      <c r="H273" s="402"/>
      <c r="I273" s="403"/>
      <c r="J273" s="403"/>
      <c r="K273" s="403"/>
      <c r="L273" s="404"/>
      <c r="M273" s="404"/>
      <c r="N273" s="404"/>
      <c r="O273" s="404"/>
      <c r="P273" s="404"/>
      <c r="Q273" s="405"/>
    </row>
    <row r="274" spans="1:17" s="505" customFormat="1" ht="28.8" customHeight="1" x14ac:dyDescent="0.3">
      <c r="A274" s="401"/>
      <c r="B274" s="400"/>
      <c r="C274" s="400"/>
      <c r="D274" s="402"/>
      <c r="E274" s="402"/>
      <c r="F274" s="402"/>
      <c r="G274" s="402"/>
      <c r="H274" s="402"/>
      <c r="I274" s="403"/>
      <c r="J274" s="406"/>
      <c r="K274" s="403"/>
      <c r="L274" s="404"/>
      <c r="M274" s="404"/>
      <c r="N274" s="404"/>
      <c r="O274" s="404"/>
      <c r="P274" s="404"/>
      <c r="Q274" s="405"/>
    </row>
    <row r="275" spans="1:17" s="505" customFormat="1" ht="28.8" customHeight="1" x14ac:dyDescent="0.3">
      <c r="A275" s="401"/>
      <c r="B275" s="400"/>
      <c r="C275" s="400"/>
      <c r="D275" s="402"/>
      <c r="E275" s="402"/>
      <c r="F275" s="402"/>
      <c r="G275" s="402"/>
      <c r="H275" s="402"/>
      <c r="I275" s="403"/>
      <c r="J275" s="403"/>
      <c r="K275" s="403"/>
      <c r="L275" s="404"/>
      <c r="M275" s="404"/>
      <c r="N275" s="404"/>
      <c r="O275" s="404"/>
      <c r="P275" s="404"/>
      <c r="Q275" s="405"/>
    </row>
    <row r="276" spans="1:17" s="505" customFormat="1" ht="28.8" customHeight="1" x14ac:dyDescent="0.3">
      <c r="A276" s="401"/>
      <c r="B276" s="400"/>
      <c r="C276" s="400"/>
      <c r="D276" s="402"/>
      <c r="E276" s="402"/>
      <c r="F276" s="402"/>
      <c r="G276" s="402"/>
      <c r="H276" s="402"/>
      <c r="I276" s="403"/>
      <c r="J276" s="403"/>
      <c r="K276" s="403"/>
      <c r="L276" s="404"/>
      <c r="M276" s="404"/>
      <c r="N276" s="404"/>
      <c r="O276" s="404"/>
      <c r="P276" s="404"/>
      <c r="Q276" s="405"/>
    </row>
    <row r="277" spans="1:17" s="505" customFormat="1" ht="28.8" customHeight="1" x14ac:dyDescent="0.3">
      <c r="A277" s="401"/>
      <c r="B277" s="400"/>
      <c r="C277" s="400"/>
      <c r="D277" s="402"/>
      <c r="E277" s="402"/>
      <c r="F277" s="402"/>
      <c r="G277" s="402"/>
      <c r="H277" s="402"/>
      <c r="I277" s="403"/>
      <c r="J277" s="403"/>
      <c r="K277" s="403"/>
      <c r="L277" s="404"/>
      <c r="M277" s="404"/>
      <c r="N277" s="404"/>
      <c r="O277" s="404"/>
      <c r="P277" s="404"/>
      <c r="Q277" s="405"/>
    </row>
    <row r="278" spans="1:17" s="505" customFormat="1" ht="28.8" customHeight="1" x14ac:dyDescent="0.3">
      <c r="A278" s="401"/>
      <c r="B278" s="400"/>
      <c r="C278" s="400"/>
      <c r="D278" s="402"/>
      <c r="E278" s="402"/>
      <c r="F278" s="402"/>
      <c r="G278" s="402"/>
      <c r="H278" s="402"/>
      <c r="I278" s="403"/>
      <c r="J278" s="403"/>
      <c r="K278" s="403"/>
      <c r="L278" s="404"/>
      <c r="M278" s="404"/>
      <c r="N278" s="404"/>
      <c r="O278" s="404"/>
      <c r="P278" s="404"/>
      <c r="Q278" s="405"/>
    </row>
    <row r="279" spans="1:17" s="505" customFormat="1" ht="28.8" customHeight="1" x14ac:dyDescent="0.3">
      <c r="A279" s="401"/>
      <c r="B279" s="400"/>
      <c r="C279" s="400"/>
      <c r="D279" s="402"/>
      <c r="E279" s="402"/>
      <c r="F279" s="402"/>
      <c r="G279" s="402"/>
      <c r="H279" s="402"/>
      <c r="I279" s="403"/>
      <c r="J279" s="403"/>
      <c r="K279" s="403"/>
      <c r="L279" s="404"/>
      <c r="M279" s="404"/>
      <c r="N279" s="404"/>
      <c r="O279" s="404"/>
      <c r="P279" s="404"/>
      <c r="Q279" s="405"/>
    </row>
    <row r="280" spans="1:17" s="499" customFormat="1" ht="28.8" customHeight="1" x14ac:dyDescent="0.3">
      <c r="A280" s="407"/>
      <c r="B280" s="408"/>
      <c r="C280" s="408"/>
      <c r="D280" s="409"/>
      <c r="E280" s="409"/>
      <c r="F280" s="409"/>
      <c r="G280" s="409"/>
      <c r="H280" s="409"/>
      <c r="I280" s="410"/>
      <c r="J280" s="410"/>
      <c r="K280" s="410"/>
      <c r="L280" s="411"/>
      <c r="M280" s="411"/>
      <c r="N280" s="411"/>
      <c r="O280" s="411"/>
      <c r="P280" s="411"/>
      <c r="Q280" s="412"/>
    </row>
    <row r="281" spans="1:17" s="499" customFormat="1" ht="28.8" customHeight="1" x14ac:dyDescent="0.3">
      <c r="A281" s="407"/>
      <c r="B281" s="408"/>
      <c r="C281" s="408"/>
      <c r="D281" s="409"/>
      <c r="E281" s="409"/>
      <c r="F281" s="409"/>
      <c r="G281" s="409"/>
      <c r="H281" s="409"/>
      <c r="I281" s="410"/>
      <c r="J281" s="410"/>
      <c r="K281" s="410"/>
      <c r="L281" s="411"/>
      <c r="M281" s="411"/>
      <c r="N281" s="411"/>
      <c r="O281" s="411"/>
      <c r="P281" s="411"/>
      <c r="Q281" s="412"/>
    </row>
    <row r="282" spans="1:17" s="499" customFormat="1" ht="28.8" customHeight="1" x14ac:dyDescent="0.3">
      <c r="A282" s="407"/>
      <c r="B282" s="408"/>
      <c r="C282" s="408"/>
      <c r="D282" s="409"/>
      <c r="E282" s="409"/>
      <c r="F282" s="409"/>
      <c r="G282" s="409"/>
      <c r="H282" s="409"/>
      <c r="I282" s="410"/>
      <c r="J282" s="410"/>
      <c r="K282" s="410"/>
      <c r="L282" s="411"/>
      <c r="M282" s="411"/>
      <c r="N282" s="411"/>
      <c r="O282" s="411"/>
      <c r="P282" s="411"/>
      <c r="Q282" s="412"/>
    </row>
    <row r="283" spans="1:17" s="499" customFormat="1" ht="28.8" customHeight="1" x14ac:dyDescent="0.3">
      <c r="A283" s="407"/>
      <c r="B283" s="408"/>
      <c r="C283" s="408"/>
      <c r="D283" s="409"/>
      <c r="E283" s="409"/>
      <c r="F283" s="409"/>
      <c r="G283" s="409"/>
      <c r="H283" s="409"/>
      <c r="I283" s="410"/>
      <c r="J283" s="410"/>
      <c r="K283" s="410"/>
      <c r="L283" s="411"/>
      <c r="M283" s="411"/>
      <c r="N283" s="411"/>
      <c r="O283" s="411"/>
      <c r="P283" s="411"/>
      <c r="Q283" s="412"/>
    </row>
    <row r="284" spans="1:17" s="499" customFormat="1" ht="28.8" customHeight="1" x14ac:dyDescent="0.3">
      <c r="A284" s="407"/>
      <c r="B284" s="408"/>
      <c r="C284" s="408"/>
      <c r="D284" s="409"/>
      <c r="E284" s="409"/>
      <c r="F284" s="409"/>
      <c r="G284" s="409"/>
      <c r="H284" s="409"/>
      <c r="I284" s="410"/>
      <c r="J284" s="410"/>
      <c r="K284" s="410"/>
      <c r="L284" s="411"/>
      <c r="M284" s="411"/>
      <c r="N284" s="411"/>
      <c r="O284" s="411"/>
      <c r="P284" s="411"/>
      <c r="Q284" s="412"/>
    </row>
    <row r="285" spans="1:17" s="499" customFormat="1" ht="28.8" customHeight="1" x14ac:dyDescent="0.3">
      <c r="A285" s="407"/>
      <c r="B285" s="408"/>
      <c r="C285" s="408"/>
      <c r="D285" s="409"/>
      <c r="E285" s="409"/>
      <c r="F285" s="409"/>
      <c r="G285" s="409"/>
      <c r="H285" s="409"/>
      <c r="I285" s="410"/>
      <c r="J285" s="410"/>
      <c r="K285" s="410"/>
      <c r="L285" s="411"/>
      <c r="M285" s="411"/>
      <c r="N285" s="411"/>
      <c r="O285" s="411"/>
      <c r="P285" s="411"/>
      <c r="Q285" s="412"/>
    </row>
    <row r="286" spans="1:17" s="499" customFormat="1" ht="28.8" customHeight="1" x14ac:dyDescent="0.3">
      <c r="A286" s="407"/>
      <c r="B286" s="408"/>
      <c r="C286" s="408"/>
      <c r="D286" s="409"/>
      <c r="E286" s="409"/>
      <c r="F286" s="409"/>
      <c r="G286" s="409"/>
      <c r="H286" s="409"/>
      <c r="I286" s="410"/>
      <c r="J286" s="410"/>
      <c r="K286" s="410"/>
      <c r="L286" s="411"/>
      <c r="M286" s="411"/>
      <c r="N286" s="411"/>
      <c r="O286" s="411"/>
      <c r="P286" s="411"/>
      <c r="Q286" s="412"/>
    </row>
    <row r="287" spans="1:17" s="499" customFormat="1" ht="28.8" customHeight="1" x14ac:dyDescent="0.3">
      <c r="A287" s="407"/>
      <c r="B287" s="408"/>
      <c r="C287" s="408"/>
      <c r="D287" s="409"/>
      <c r="E287" s="409"/>
      <c r="F287" s="409"/>
      <c r="G287" s="409"/>
      <c r="H287" s="409"/>
      <c r="I287" s="410"/>
      <c r="J287" s="410"/>
      <c r="K287" s="410"/>
      <c r="L287" s="411"/>
      <c r="M287" s="411"/>
      <c r="N287" s="411"/>
      <c r="O287" s="411"/>
      <c r="P287" s="411"/>
      <c r="Q287" s="412"/>
    </row>
  </sheetData>
  <autoFilter ref="A1:Q679" xr:uid="{00000000-0001-0000-03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22">
    <mergeCell ref="A66:Q66"/>
    <mergeCell ref="A72:A78"/>
    <mergeCell ref="C72:C78"/>
    <mergeCell ref="Q72:Q78"/>
    <mergeCell ref="B73:B74"/>
    <mergeCell ref="B75:B78"/>
    <mergeCell ref="A98:A99"/>
    <mergeCell ref="B98:B99"/>
    <mergeCell ref="Q98:Q99"/>
    <mergeCell ref="A82:Q82"/>
    <mergeCell ref="A92:Q92"/>
    <mergeCell ref="A96:A97"/>
    <mergeCell ref="B96:B97"/>
    <mergeCell ref="Q96:Q97"/>
    <mergeCell ref="A61:A65"/>
    <mergeCell ref="B61:B65"/>
    <mergeCell ref="C61:C65"/>
    <mergeCell ref="B55:B56"/>
    <mergeCell ref="C55:C56"/>
    <mergeCell ref="Q55:Q56"/>
    <mergeCell ref="A83:Q83"/>
    <mergeCell ref="A90:Q90"/>
    <mergeCell ref="Q61:Q65"/>
    <mergeCell ref="A23:Q23"/>
    <mergeCell ref="A24:Q24"/>
    <mergeCell ref="A38:Q38"/>
    <mergeCell ref="A39:A40"/>
    <mergeCell ref="B39:B40"/>
    <mergeCell ref="C39:C40"/>
    <mergeCell ref="Q39:Q40"/>
    <mergeCell ref="A58:A59"/>
    <mergeCell ref="C58:C59"/>
    <mergeCell ref="Q58:Q59"/>
    <mergeCell ref="A41:A51"/>
    <mergeCell ref="C41:C51"/>
    <mergeCell ref="A53:A54"/>
    <mergeCell ref="B53:B54"/>
    <mergeCell ref="C53:C54"/>
    <mergeCell ref="Q53:Q54"/>
    <mergeCell ref="A55:A56"/>
    <mergeCell ref="A91:Q91"/>
    <mergeCell ref="A1:Q1"/>
    <mergeCell ref="A2:Q3"/>
    <mergeCell ref="A4:B5"/>
    <mergeCell ref="C4:C5"/>
    <mergeCell ref="D4:E4"/>
    <mergeCell ref="P4:P5"/>
    <mergeCell ref="Q4:Q5"/>
    <mergeCell ref="A18:Q18"/>
    <mergeCell ref="A6:Q6"/>
    <mergeCell ref="A7:Q7"/>
    <mergeCell ref="A8:Q8"/>
    <mergeCell ref="A12:A14"/>
    <mergeCell ref="B12:B14"/>
    <mergeCell ref="C12:C14"/>
    <mergeCell ref="Q12:Q14"/>
    <mergeCell ref="F4:N4"/>
    <mergeCell ref="A36:Q36"/>
    <mergeCell ref="A37:Q37"/>
    <mergeCell ref="A80:Q80"/>
    <mergeCell ref="A81:Q81"/>
    <mergeCell ref="A110:Q110"/>
    <mergeCell ref="A114:Q114"/>
    <mergeCell ref="A100:A108"/>
    <mergeCell ref="B100:B108"/>
    <mergeCell ref="C100:C108"/>
    <mergeCell ref="Q100:Q108"/>
    <mergeCell ref="A121:Q121"/>
    <mergeCell ref="A122:Q122"/>
    <mergeCell ref="A123:Q123"/>
    <mergeCell ref="A142:Q142"/>
    <mergeCell ref="A144:A145"/>
    <mergeCell ref="B144:B145"/>
    <mergeCell ref="C144:C145"/>
    <mergeCell ref="Q144:Q145"/>
    <mergeCell ref="A127:A129"/>
    <mergeCell ref="C127:C129"/>
    <mergeCell ref="A133:A137"/>
    <mergeCell ref="C133:C137"/>
    <mergeCell ref="P133:P137"/>
    <mergeCell ref="Q133:Q137"/>
    <mergeCell ref="A259:Q259"/>
    <mergeCell ref="A263:Q263"/>
    <mergeCell ref="A217:Q217"/>
    <mergeCell ref="A222:Q222"/>
    <mergeCell ref="A230:Q230"/>
    <mergeCell ref="A231:Q231"/>
    <mergeCell ref="A236:Q236"/>
    <mergeCell ref="A240:Q240"/>
    <mergeCell ref="A199:Q199"/>
    <mergeCell ref="A205:Q205"/>
    <mergeCell ref="A209:Q209"/>
    <mergeCell ref="A210:Q210"/>
    <mergeCell ref="A211:Q211"/>
    <mergeCell ref="A244:Q244"/>
    <mergeCell ref="A245:Q245"/>
    <mergeCell ref="A255:Q255"/>
    <mergeCell ref="A257:Q257"/>
    <mergeCell ref="A258:Q258"/>
    <mergeCell ref="A256:Q256"/>
    <mergeCell ref="A246:Q246"/>
    <mergeCell ref="A247:Q247"/>
    <mergeCell ref="A248:Q248"/>
    <mergeCell ref="A170:Q170"/>
    <mergeCell ref="A177:Q177"/>
    <mergeCell ref="A182:Q182"/>
    <mergeCell ref="A189:Q189"/>
    <mergeCell ref="A193:Q193"/>
    <mergeCell ref="A198:Q198"/>
    <mergeCell ref="A150:Q150"/>
    <mergeCell ref="A156:Q156"/>
    <mergeCell ref="A157:Q157"/>
    <mergeCell ref="A159:A164"/>
    <mergeCell ref="B159:B160"/>
    <mergeCell ref="C159:C164"/>
    <mergeCell ref="P159:P160"/>
    <mergeCell ref="Q159:Q160"/>
    <mergeCell ref="A125:A126"/>
    <mergeCell ref="B125:B126"/>
    <mergeCell ref="C125:C126"/>
    <mergeCell ref="D125:D126"/>
    <mergeCell ref="Q125:Q126"/>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 Social</vt:lpstr>
      <vt:lpstr>D. Económica</vt:lpstr>
      <vt:lpstr>D. Ambiental</vt:lpstr>
      <vt:lpstr>D. Institucional</vt:lpstr>
      <vt:lpstr>'D. Económica'!Área_de_impresión</vt:lpstr>
      <vt:lpstr>'D. Social'!Área_de_impresión</vt:lpstr>
      <vt:lpstr>'D. Económica'!Títulos_a_imprimir</vt:lpstr>
      <vt:lpstr>'D. Social'!Títulos_a_imprimir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Gina Liz Inga Espinoza</cp:lastModifiedBy>
  <cp:lastPrinted>2019-11-19T20:34:49Z</cp:lastPrinted>
  <dcterms:created xsi:type="dcterms:W3CDTF">2016-01-23T13:33:02Z</dcterms:created>
  <dcterms:modified xsi:type="dcterms:W3CDTF">2025-09-15T21:35:01Z</dcterms:modified>
</cp:coreProperties>
</file>